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" windowWidth="12120" windowHeight="90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6" i="1"/>
  <c r="G36"/>
  <c r="F36"/>
  <c r="E36"/>
  <c r="D36"/>
  <c r="C36"/>
  <c r="H33"/>
  <c r="H34"/>
  <c r="H35"/>
  <c r="H32"/>
  <c r="G33"/>
  <c r="G34"/>
  <c r="G35"/>
  <c r="G32"/>
  <c r="F33"/>
  <c r="F34"/>
  <c r="F35"/>
  <c r="F32"/>
  <c r="H55"/>
  <c r="H13"/>
  <c r="H14"/>
  <c r="H15"/>
  <c r="H16"/>
  <c r="H17"/>
  <c r="H18"/>
  <c r="H19"/>
  <c r="H20"/>
  <c r="H21"/>
  <c r="H22"/>
  <c r="H23"/>
  <c r="H24"/>
  <c r="H25"/>
  <c r="H26"/>
  <c r="H27"/>
  <c r="H28"/>
  <c r="H12"/>
  <c r="G13"/>
  <c r="G14"/>
  <c r="G15"/>
  <c r="G16"/>
  <c r="G17"/>
  <c r="G18"/>
  <c r="G19"/>
  <c r="G20"/>
  <c r="G21"/>
  <c r="G22"/>
  <c r="G23"/>
  <c r="G24"/>
  <c r="G25"/>
  <c r="G26"/>
  <c r="G27"/>
  <c r="G28"/>
  <c r="G12"/>
  <c r="F13"/>
  <c r="F14"/>
  <c r="F15"/>
  <c r="F16"/>
  <c r="F17"/>
  <c r="F18"/>
  <c r="F19"/>
  <c r="F20"/>
  <c r="F21"/>
  <c r="F22"/>
  <c r="F23"/>
  <c r="F24"/>
  <c r="F25"/>
  <c r="F26"/>
  <c r="F27"/>
  <c r="F28"/>
  <c r="F12"/>
  <c r="C56"/>
  <c r="D56" s="1"/>
  <c r="E56" s="1"/>
  <c r="C62"/>
  <c r="D62" s="1"/>
  <c r="E62" s="1"/>
  <c r="C68"/>
  <c r="D68" s="1"/>
  <c r="E68" s="1"/>
  <c r="C57"/>
  <c r="D57" s="1"/>
  <c r="E57" s="1"/>
  <c r="C61"/>
  <c r="D61" s="1"/>
  <c r="E61" s="1"/>
  <c r="C65"/>
  <c r="D65" s="1"/>
  <c r="E65" s="1"/>
  <c r="C69"/>
  <c r="D69" s="1"/>
  <c r="E69" s="1"/>
  <c r="C58"/>
  <c r="D58" s="1"/>
  <c r="E58" s="1"/>
  <c r="C71"/>
  <c r="D71" s="1"/>
  <c r="E71" s="1"/>
  <c r="C67"/>
  <c r="D67" s="1"/>
  <c r="E67" s="1"/>
  <c r="C63"/>
  <c r="D63" s="1"/>
  <c r="E63" s="1"/>
  <c r="C59"/>
  <c r="D59" s="1"/>
  <c r="E59" s="1"/>
  <c r="C70"/>
  <c r="D70" s="1"/>
  <c r="E70" s="1"/>
  <c r="C64"/>
  <c r="D64" s="1"/>
  <c r="E64" s="1"/>
  <c r="C60"/>
  <c r="D60" s="1"/>
  <c r="E60" s="1"/>
  <c r="C55"/>
  <c r="D55" s="1"/>
  <c r="E55" s="1"/>
  <c r="C66"/>
  <c r="D66" s="1"/>
  <c r="E66" s="1"/>
  <c r="B55" l="1"/>
</calcChain>
</file>

<file path=xl/sharedStrings.xml><?xml version="1.0" encoding="utf-8"?>
<sst xmlns="http://schemas.openxmlformats.org/spreadsheetml/2006/main" count="31" uniqueCount="30">
  <si>
    <t>Catalyst name:</t>
  </si>
  <si>
    <t>Catalyst notebook #:</t>
  </si>
  <si>
    <t>mmole of catalyst:</t>
  </si>
  <si>
    <t>Notebook page:</t>
  </si>
  <si>
    <t>Date:</t>
  </si>
  <si>
    <t>Data</t>
  </si>
  <si>
    <t>Time (sec.)</t>
  </si>
  <si>
    <t>BrOH area</t>
  </si>
  <si>
    <t>BrBr area</t>
  </si>
  <si>
    <t>Infinity 1</t>
  </si>
  <si>
    <t>Infinity 2</t>
  </si>
  <si>
    <t>Infinity 3</t>
  </si>
  <si>
    <t>Infinity 4</t>
  </si>
  <si>
    <t>Int. Std. area</t>
  </si>
  <si>
    <t>Time (min.)</t>
  </si>
  <si>
    <t>A</t>
  </si>
  <si>
    <t>lnA</t>
  </si>
  <si>
    <t>milligrams of catalyst:</t>
  </si>
  <si>
    <t>Slope of line</t>
  </si>
  <si>
    <t>Blank Rate</t>
  </si>
  <si>
    <t>kcat</t>
  </si>
  <si>
    <t>IS conc:</t>
  </si>
  <si>
    <t>mmol BrBr</t>
  </si>
  <si>
    <t>BrBr IRF:</t>
  </si>
  <si>
    <t>mg</t>
  </si>
  <si>
    <t>mmol BrOH</t>
  </si>
  <si>
    <t>total mmol</t>
  </si>
  <si>
    <t>BrOH IRF:</t>
  </si>
  <si>
    <t>Av. Infinity</t>
  </si>
  <si>
    <t>Results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</si>
</sst>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E7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mmole Product vs. Time </a:t>
            </a:r>
          </a:p>
        </c:rich>
      </c:tx>
      <c:layout>
        <c:manualLayout>
          <c:xMode val="edge"/>
          <c:yMode val="edge"/>
          <c:x val="0.32135306553911236"/>
          <c:y val="3.9525691699604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64904862579292"/>
          <c:y val="0.23715460789781972"/>
          <c:w val="0.55813953488372092"/>
          <c:h val="0.49802467658542177"/>
        </c:manualLayout>
      </c:layout>
      <c:scatterChart>
        <c:scatterStyle val="lineMarker"/>
        <c:ser>
          <c:idx val="0"/>
          <c:order val="0"/>
          <c:tx>
            <c:strRef>
              <c:f>Sheet1!$F$11</c:f>
              <c:strCache>
                <c:ptCount val="1"/>
                <c:pt idx="0">
                  <c:v>mmol BrOH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Sheet1!$B$12:$B$31</c:f>
              <c:numCache>
                <c:formatCode>General</c:formatCode>
                <c:ptCount val="20"/>
              </c:numCache>
            </c:numRef>
          </c:xVal>
          <c:yVal>
            <c:numRef>
              <c:f>Sheet1!$F$12:$F$31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</c:ser>
        <c:ser>
          <c:idx val="1"/>
          <c:order val="1"/>
          <c:tx>
            <c:strRef>
              <c:f>Sheet1!$G$11</c:f>
              <c:strCache>
                <c:ptCount val="1"/>
                <c:pt idx="0">
                  <c:v>mmol BrBr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Sheet1!$B$12:$B$31</c:f>
              <c:numCache>
                <c:formatCode>General</c:formatCode>
                <c:ptCount val="20"/>
              </c:numCache>
            </c:numRef>
          </c:xVal>
          <c:yVal>
            <c:numRef>
              <c:f>Sheet1!$G$12:$G$31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</c:ser>
        <c:ser>
          <c:idx val="2"/>
          <c:order val="2"/>
          <c:tx>
            <c:strRef>
              <c:f>Sheet1!$H$11</c:f>
              <c:strCache>
                <c:ptCount val="1"/>
                <c:pt idx="0">
                  <c:v>total mmol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Sheet1!$B$12:$B$31</c:f>
              <c:numCache>
                <c:formatCode>General</c:formatCode>
                <c:ptCount val="20"/>
              </c:numCache>
            </c:numRef>
          </c:xVal>
          <c:yVal>
            <c:numRef>
              <c:f>Sheet1!$H$12:$H$31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</c:ser>
        <c:axId val="59945344"/>
        <c:axId val="59948032"/>
      </c:scatterChart>
      <c:valAx>
        <c:axId val="59945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(min.)</a:t>
                </a:r>
              </a:p>
            </c:rich>
          </c:tx>
          <c:layout>
            <c:manualLayout>
              <c:xMode val="edge"/>
              <c:yMode val="edge"/>
              <c:x val="0.3509513742071883"/>
              <c:y val="0.853756600583030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48032"/>
        <c:crosses val="autoZero"/>
        <c:crossBetween val="midCat"/>
      </c:valAx>
      <c:valAx>
        <c:axId val="5994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mmole Product</a:t>
                </a:r>
              </a:p>
            </c:rich>
          </c:tx>
          <c:layout>
            <c:manualLayout>
              <c:xMode val="edge"/>
              <c:yMode val="edge"/>
              <c:x val="3.3826638477801284E-2"/>
              <c:y val="0.308300810224809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453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4143763213531"/>
          <c:y val="0.36758976274210797"/>
          <c:w val="0.23467230443974618"/>
          <c:h val="0.241107134335481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lnA vs. Time</a:t>
            </a:r>
          </a:p>
        </c:rich>
      </c:tx>
      <c:layout>
        <c:manualLayout>
          <c:xMode val="edge"/>
          <c:yMode val="edge"/>
          <c:x val="0.40122199592668045"/>
          <c:y val="3.6666666666666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52953156822828"/>
          <c:y val="0.22333406033222775"/>
          <c:w val="0.57433808553971488"/>
          <c:h val="0.54666844618634824"/>
        </c:manualLayout>
      </c:layout>
      <c:scatterChart>
        <c:scatterStyle val="lineMarker"/>
        <c:ser>
          <c:idx val="0"/>
          <c:order val="0"/>
          <c:tx>
            <c:strRef>
              <c:f>Sheet1!$E$54</c:f>
              <c:strCache>
                <c:ptCount val="1"/>
                <c:pt idx="0">
                  <c:v>lnA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74338624338624337"/>
                  <c:y val="-0.60666710665035339"/>
                </c:manualLayout>
              </c:layout>
              <c:numFmt formatCode="0.0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Sheet1!$C$55:$C$71</c:f>
            </c:numRef>
          </c:xVal>
          <c:yVal>
            <c:numRef>
              <c:f>Sheet1!$E$55:$E$71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</c:ser>
        <c:axId val="59551744"/>
        <c:axId val="59553664"/>
      </c:scatterChart>
      <c:valAx>
        <c:axId val="59551744"/>
        <c:scaling>
          <c:orientation val="minMax"/>
          <c:max val="1500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(sec.)</a:t>
                </a:r>
              </a:p>
            </c:rich>
          </c:tx>
          <c:layout>
            <c:manualLayout>
              <c:xMode val="edge"/>
              <c:yMode val="edge"/>
              <c:x val="0.35437881873727123"/>
              <c:y val="0.873336132983377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3664"/>
        <c:crosses val="autoZero"/>
        <c:crossBetween val="midCat"/>
      </c:valAx>
      <c:valAx>
        <c:axId val="59553664"/>
        <c:scaling>
          <c:orientation val="minMax"/>
          <c:max val="1.3"/>
          <c:min val="0.3000000000000002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lnA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456668066491688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1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96741344195552"/>
          <c:y val="0.4266680664916887"/>
          <c:w val="0.20773930753564138"/>
          <c:h val="0.143333683289588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</xdr:colOff>
      <xdr:row>36</xdr:row>
      <xdr:rowOff>95250</xdr:rowOff>
    </xdr:from>
    <xdr:to>
      <xdr:col>6</xdr:col>
      <xdr:colOff>739140</xdr:colOff>
      <xdr:row>51</xdr:row>
      <xdr:rowOff>76200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71</xdr:row>
      <xdr:rowOff>123825</xdr:rowOff>
    </xdr:from>
    <xdr:to>
      <xdr:col>6</xdr:col>
      <xdr:colOff>731520</xdr:colOff>
      <xdr:row>89</xdr:row>
      <xdr:rowOff>60960</xdr:rowOff>
    </xdr:to>
    <xdr:graphicFrame macro="">
      <xdr:nvGraphicFramePr>
        <xdr:cNvPr id="102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J17" sqref="J17"/>
    </sheetView>
  </sheetViews>
  <sheetFormatPr defaultRowHeight="13.2"/>
  <cols>
    <col min="1" max="8" width="10.77734375" style="3" customWidth="1"/>
    <col min="9" max="9" width="8.88671875" style="3"/>
    <col min="10" max="10" width="10.33203125" style="3" bestFit="1" customWidth="1"/>
    <col min="11" max="11" width="9.6640625" style="3" bestFit="1" customWidth="1"/>
    <col min="12" max="12" width="8.88671875" style="3" bestFit="1" customWidth="1"/>
    <col min="13" max="14" width="11.6640625" style="3" bestFit="1" customWidth="1"/>
    <col min="15" max="15" width="10.88671875" style="3" bestFit="1" customWidth="1"/>
    <col min="16" max="16" width="11.109375" style="3" bestFit="1" customWidth="1"/>
    <col min="17" max="17" width="12.44140625" style="3" bestFit="1" customWidth="1"/>
    <col min="18" max="16384" width="8.88671875" style="3"/>
  </cols>
  <sheetData>
    <row r="1" spans="1:8">
      <c r="A1" s="15" t="s">
        <v>0</v>
      </c>
      <c r="B1" s="16"/>
      <c r="C1" s="11"/>
      <c r="D1" s="12"/>
    </row>
    <row r="2" spans="1:8">
      <c r="A2" s="15" t="s">
        <v>1</v>
      </c>
      <c r="B2" s="16"/>
      <c r="C2" s="11"/>
      <c r="D2" s="12"/>
    </row>
    <row r="3" spans="1:8">
      <c r="A3" s="15" t="s">
        <v>17</v>
      </c>
      <c r="B3" s="16"/>
      <c r="C3" s="11"/>
      <c r="D3" s="12"/>
    </row>
    <row r="4" spans="1:8">
      <c r="A4" s="15" t="s">
        <v>2</v>
      </c>
      <c r="B4" s="16"/>
      <c r="C4" s="11"/>
      <c r="D4" s="12"/>
    </row>
    <row r="5" spans="1:8">
      <c r="A5" s="15" t="s">
        <v>3</v>
      </c>
      <c r="B5" s="16"/>
      <c r="C5" s="11"/>
      <c r="D5" s="12"/>
    </row>
    <row r="6" spans="1:8">
      <c r="A6" s="15" t="s">
        <v>4</v>
      </c>
      <c r="B6" s="16"/>
      <c r="C6" s="11"/>
      <c r="D6" s="12"/>
    </row>
    <row r="8" spans="1:8">
      <c r="B8" s="2" t="s">
        <v>27</v>
      </c>
      <c r="C8" s="9">
        <v>2.2680899999999999</v>
      </c>
    </row>
    <row r="9" spans="1:8">
      <c r="B9" s="2" t="s">
        <v>23</v>
      </c>
      <c r="C9" s="9">
        <v>2.6239400000000002</v>
      </c>
      <c r="D9" s="2" t="s">
        <v>21</v>
      </c>
      <c r="E9" s="7">
        <v>20.04</v>
      </c>
      <c r="F9" s="17" t="s">
        <v>24</v>
      </c>
    </row>
    <row r="11" spans="1:8">
      <c r="A11" s="18" t="s">
        <v>5</v>
      </c>
      <c r="B11" s="1" t="s">
        <v>14</v>
      </c>
      <c r="C11" s="1" t="s">
        <v>7</v>
      </c>
      <c r="D11" s="1" t="s">
        <v>8</v>
      </c>
      <c r="E11" s="1" t="s">
        <v>13</v>
      </c>
      <c r="F11" s="1" t="s">
        <v>25</v>
      </c>
      <c r="G11" s="1" t="s">
        <v>22</v>
      </c>
      <c r="H11" s="1" t="s">
        <v>26</v>
      </c>
    </row>
    <row r="12" spans="1:8">
      <c r="B12" s="4"/>
      <c r="C12" s="4"/>
      <c r="D12" s="4"/>
      <c r="E12" s="4"/>
      <c r="F12" s="5" t="str">
        <f>IF(E12="","",((E$9*C12*C$8)/E12)/179.055)</f>
        <v/>
      </c>
      <c r="G12" s="6" t="str">
        <f>IF(E12="","",((E$9*D12*C$9)/E12)/241.952)</f>
        <v/>
      </c>
      <c r="H12" s="6" t="str">
        <f>IF(E12="","",F12+G12)</f>
        <v/>
      </c>
    </row>
    <row r="13" spans="1:8">
      <c r="B13" s="4"/>
      <c r="C13" s="4"/>
      <c r="D13" s="4"/>
      <c r="E13" s="4"/>
      <c r="F13" s="5" t="str">
        <f t="shared" ref="F13:F28" si="0">IF(E13="","",((E$9*C13*C$8)/E13)/179.055)</f>
        <v/>
      </c>
      <c r="G13" s="6" t="str">
        <f t="shared" ref="G13:G28" si="1">IF(E13="","",((E$9*D13*C$9)/E13)/241.952)</f>
        <v/>
      </c>
      <c r="H13" s="6" t="str">
        <f t="shared" ref="H13:H28" si="2">IF(E13="","",F13+G13)</f>
        <v/>
      </c>
    </row>
    <row r="14" spans="1:8">
      <c r="B14" s="4"/>
      <c r="C14" s="4"/>
      <c r="D14" s="4"/>
      <c r="E14" s="4"/>
      <c r="F14" s="5" t="str">
        <f t="shared" si="0"/>
        <v/>
      </c>
      <c r="G14" s="6" t="str">
        <f t="shared" si="1"/>
        <v/>
      </c>
      <c r="H14" s="6" t="str">
        <f t="shared" si="2"/>
        <v/>
      </c>
    </row>
    <row r="15" spans="1:8">
      <c r="B15" s="4"/>
      <c r="C15" s="4"/>
      <c r="D15" s="4"/>
      <c r="E15" s="4"/>
      <c r="F15" s="5" t="str">
        <f t="shared" si="0"/>
        <v/>
      </c>
      <c r="G15" s="6" t="str">
        <f t="shared" si="1"/>
        <v/>
      </c>
      <c r="H15" s="6" t="str">
        <f t="shared" si="2"/>
        <v/>
      </c>
    </row>
    <row r="16" spans="1:8">
      <c r="B16" s="4"/>
      <c r="C16" s="4"/>
      <c r="D16" s="4"/>
      <c r="E16" s="4"/>
      <c r="F16" s="5" t="str">
        <f t="shared" si="0"/>
        <v/>
      </c>
      <c r="G16" s="6" t="str">
        <f t="shared" si="1"/>
        <v/>
      </c>
      <c r="H16" s="6" t="str">
        <f t="shared" si="2"/>
        <v/>
      </c>
    </row>
    <row r="17" spans="2:8">
      <c r="B17" s="4"/>
      <c r="C17" s="4"/>
      <c r="D17" s="4"/>
      <c r="E17" s="4"/>
      <c r="F17" s="5" t="str">
        <f t="shared" si="0"/>
        <v/>
      </c>
      <c r="G17" s="6" t="str">
        <f t="shared" si="1"/>
        <v/>
      </c>
      <c r="H17" s="6" t="str">
        <f t="shared" si="2"/>
        <v/>
      </c>
    </row>
    <row r="18" spans="2:8">
      <c r="B18" s="4"/>
      <c r="C18" s="4"/>
      <c r="D18" s="4"/>
      <c r="E18" s="4"/>
      <c r="F18" s="5" t="str">
        <f t="shared" si="0"/>
        <v/>
      </c>
      <c r="G18" s="6" t="str">
        <f t="shared" si="1"/>
        <v/>
      </c>
      <c r="H18" s="6" t="str">
        <f t="shared" si="2"/>
        <v/>
      </c>
    </row>
    <row r="19" spans="2:8">
      <c r="B19" s="4"/>
      <c r="C19" s="4"/>
      <c r="D19" s="4"/>
      <c r="E19" s="4"/>
      <c r="F19" s="5" t="str">
        <f t="shared" si="0"/>
        <v/>
      </c>
      <c r="G19" s="6" t="str">
        <f t="shared" si="1"/>
        <v/>
      </c>
      <c r="H19" s="6" t="str">
        <f t="shared" si="2"/>
        <v/>
      </c>
    </row>
    <row r="20" spans="2:8">
      <c r="B20" s="4"/>
      <c r="C20" s="4"/>
      <c r="D20" s="4"/>
      <c r="E20" s="4"/>
      <c r="F20" s="5" t="str">
        <f t="shared" si="0"/>
        <v/>
      </c>
      <c r="G20" s="6" t="str">
        <f t="shared" si="1"/>
        <v/>
      </c>
      <c r="H20" s="6" t="str">
        <f t="shared" si="2"/>
        <v/>
      </c>
    </row>
    <row r="21" spans="2:8">
      <c r="B21" s="4"/>
      <c r="C21" s="4"/>
      <c r="D21" s="4"/>
      <c r="E21" s="4"/>
      <c r="F21" s="5" t="str">
        <f t="shared" si="0"/>
        <v/>
      </c>
      <c r="G21" s="6" t="str">
        <f t="shared" si="1"/>
        <v/>
      </c>
      <c r="H21" s="6" t="str">
        <f t="shared" si="2"/>
        <v/>
      </c>
    </row>
    <row r="22" spans="2:8">
      <c r="B22" s="4"/>
      <c r="C22" s="4"/>
      <c r="D22" s="4"/>
      <c r="E22" s="4"/>
      <c r="F22" s="5" t="str">
        <f t="shared" si="0"/>
        <v/>
      </c>
      <c r="G22" s="6" t="str">
        <f t="shared" si="1"/>
        <v/>
      </c>
      <c r="H22" s="6" t="str">
        <f t="shared" si="2"/>
        <v/>
      </c>
    </row>
    <row r="23" spans="2:8">
      <c r="B23" s="4"/>
      <c r="C23" s="4"/>
      <c r="D23" s="4"/>
      <c r="E23" s="4"/>
      <c r="F23" s="5" t="str">
        <f t="shared" si="0"/>
        <v/>
      </c>
      <c r="G23" s="6" t="str">
        <f t="shared" si="1"/>
        <v/>
      </c>
      <c r="H23" s="6" t="str">
        <f t="shared" si="2"/>
        <v/>
      </c>
    </row>
    <row r="24" spans="2:8">
      <c r="B24" s="4"/>
      <c r="C24" s="4"/>
      <c r="D24" s="4"/>
      <c r="E24" s="4"/>
      <c r="F24" s="5" t="str">
        <f t="shared" si="0"/>
        <v/>
      </c>
      <c r="G24" s="6" t="str">
        <f t="shared" si="1"/>
        <v/>
      </c>
      <c r="H24" s="6" t="str">
        <f t="shared" si="2"/>
        <v/>
      </c>
    </row>
    <row r="25" spans="2:8">
      <c r="B25" s="4"/>
      <c r="C25" s="4"/>
      <c r="D25" s="4"/>
      <c r="E25" s="4"/>
      <c r="F25" s="5" t="str">
        <f t="shared" si="0"/>
        <v/>
      </c>
      <c r="G25" s="6" t="str">
        <f t="shared" si="1"/>
        <v/>
      </c>
      <c r="H25" s="6" t="str">
        <f t="shared" si="2"/>
        <v/>
      </c>
    </row>
    <row r="26" spans="2:8">
      <c r="B26" s="4"/>
      <c r="C26" s="4"/>
      <c r="D26" s="4"/>
      <c r="E26" s="4"/>
      <c r="F26" s="5" t="str">
        <f t="shared" si="0"/>
        <v/>
      </c>
      <c r="G26" s="6" t="str">
        <f t="shared" si="1"/>
        <v/>
      </c>
      <c r="H26" s="6" t="str">
        <f t="shared" si="2"/>
        <v/>
      </c>
    </row>
    <row r="27" spans="2:8">
      <c r="B27" s="4"/>
      <c r="C27" s="4"/>
      <c r="D27" s="4"/>
      <c r="E27" s="4"/>
      <c r="F27" s="5" t="str">
        <f t="shared" si="0"/>
        <v/>
      </c>
      <c r="G27" s="6" t="str">
        <f t="shared" si="1"/>
        <v/>
      </c>
      <c r="H27" s="6" t="str">
        <f t="shared" si="2"/>
        <v/>
      </c>
    </row>
    <row r="28" spans="2:8">
      <c r="B28" s="4"/>
      <c r="C28" s="4"/>
      <c r="D28" s="4"/>
      <c r="E28" s="4"/>
      <c r="F28" s="5" t="str">
        <f t="shared" si="0"/>
        <v/>
      </c>
      <c r="G28" s="6" t="str">
        <f t="shared" si="1"/>
        <v/>
      </c>
      <c r="H28" s="6" t="str">
        <f t="shared" si="2"/>
        <v/>
      </c>
    </row>
    <row r="32" spans="2:8">
      <c r="B32" s="2" t="s">
        <v>9</v>
      </c>
      <c r="C32" s="7"/>
      <c r="D32" s="7"/>
      <c r="E32" s="7"/>
      <c r="F32" s="8" t="str">
        <f>IF(E32="","",((E$9*C32*C$8)/E32)/179.055)</f>
        <v/>
      </c>
      <c r="G32" s="9" t="str">
        <f>IF(E32="","",((E$9*D32*C$9)/E32)/241.952)</f>
        <v/>
      </c>
      <c r="H32" s="9" t="str">
        <f>IF(E32="","",F32+G32)</f>
        <v/>
      </c>
    </row>
    <row r="33" spans="2:8">
      <c r="B33" s="2" t="s">
        <v>10</v>
      </c>
      <c r="C33" s="7"/>
      <c r="D33" s="7"/>
      <c r="E33" s="7"/>
      <c r="F33" s="8" t="str">
        <f t="shared" ref="F33:F35" si="3">IF(E33="","",((E$9*C33*C$8)/E33)/179.055)</f>
        <v/>
      </c>
      <c r="G33" s="9" t="str">
        <f t="shared" ref="G33:G35" si="4">IF(E33="","",((E$9*D33*C$9)/E33)/241.952)</f>
        <v/>
      </c>
      <c r="H33" s="9" t="str">
        <f t="shared" ref="H33:H35" si="5">IF(E33="","",F33+G33)</f>
        <v/>
      </c>
    </row>
    <row r="34" spans="2:8">
      <c r="B34" s="2" t="s">
        <v>11</v>
      </c>
      <c r="C34" s="7"/>
      <c r="D34" s="7"/>
      <c r="E34" s="7"/>
      <c r="F34" s="8" t="str">
        <f t="shared" si="3"/>
        <v/>
      </c>
      <c r="G34" s="9" t="str">
        <f t="shared" si="4"/>
        <v/>
      </c>
      <c r="H34" s="9" t="str">
        <f t="shared" si="5"/>
        <v/>
      </c>
    </row>
    <row r="35" spans="2:8">
      <c r="B35" s="2" t="s">
        <v>12</v>
      </c>
      <c r="C35" s="7"/>
      <c r="D35" s="7"/>
      <c r="E35" s="7"/>
      <c r="F35" s="8" t="str">
        <f t="shared" si="3"/>
        <v/>
      </c>
      <c r="G35" s="9" t="str">
        <f t="shared" si="4"/>
        <v/>
      </c>
      <c r="H35" s="9" t="str">
        <f t="shared" si="5"/>
        <v/>
      </c>
    </row>
    <row r="36" spans="2:8">
      <c r="B36" s="2" t="s">
        <v>28</v>
      </c>
      <c r="C36" s="10" t="str">
        <f>IF(C35="","",AVERAGE(C32:C35))</f>
        <v/>
      </c>
      <c r="D36" s="10" t="str">
        <f>IF(D35="","",AVERAGE(D32:D35))</f>
        <v/>
      </c>
      <c r="E36" s="10" t="str">
        <f>IF(E35="","",AVERAGE(E32:E35))</f>
        <v/>
      </c>
      <c r="F36" s="9" t="str">
        <f>IF(E36="","",((E$9*C36*C$8)/E36)/179.055)</f>
        <v/>
      </c>
      <c r="G36" s="9" t="str">
        <f>IF(E36="","",((E$9*D36*C$9)/E36)/241.952)</f>
        <v/>
      </c>
      <c r="H36" s="9" t="str">
        <f>IF(E36="","",F36+G36)</f>
        <v/>
      </c>
    </row>
    <row r="54" spans="1:8">
      <c r="A54" s="18" t="s">
        <v>29</v>
      </c>
      <c r="B54" s="1" t="s">
        <v>28</v>
      </c>
      <c r="C54" s="1" t="s">
        <v>6</v>
      </c>
      <c r="D54" s="1" t="s">
        <v>15</v>
      </c>
      <c r="E54" s="1" t="s">
        <v>16</v>
      </c>
      <c r="F54" s="1" t="s">
        <v>18</v>
      </c>
      <c r="G54" s="1" t="s">
        <v>19</v>
      </c>
      <c r="H54" s="1" t="s">
        <v>20</v>
      </c>
    </row>
    <row r="55" spans="1:8">
      <c r="B55" s="9" t="str">
        <f>H36</f>
        <v/>
      </c>
      <c r="C55" s="9" t="str">
        <f>IF(B12="","",IF(B$55="","",B12*60))</f>
        <v/>
      </c>
      <c r="D55" s="9" t="str">
        <f>IF(C55="","",B$55-H12)</f>
        <v/>
      </c>
      <c r="E55" s="13" t="str">
        <f>IF(D55=""," ",LN(D55))</f>
        <v xml:space="preserve"> </v>
      </c>
      <c r="F55" s="14"/>
      <c r="G55" s="14"/>
      <c r="H55" s="8" t="str">
        <f>IF(F55="","",(-F55-G55)/((C4/20)*2))</f>
        <v/>
      </c>
    </row>
    <row r="56" spans="1:8">
      <c r="C56" s="9" t="str">
        <f>IF(B13="","",IF(B$55="","",B13*60))</f>
        <v/>
      </c>
      <c r="D56" s="9" t="str">
        <f>IF(C56="","",B$55-H13)</f>
        <v/>
      </c>
      <c r="E56" s="9" t="str">
        <f t="shared" ref="E56:E74" si="6">IF(D56=""," ",LN(D56))</f>
        <v xml:space="preserve"> </v>
      </c>
    </row>
    <row r="57" spans="1:8">
      <c r="C57" s="9" t="str">
        <f>IF(B14="","",IF(B$55="","",B14*60))</f>
        <v/>
      </c>
      <c r="D57" s="9" t="str">
        <f>IF(C57="","",B$55-H14)</f>
        <v/>
      </c>
      <c r="E57" s="9" t="str">
        <f t="shared" si="6"/>
        <v xml:space="preserve"> </v>
      </c>
    </row>
    <row r="58" spans="1:8">
      <c r="C58" s="9" t="str">
        <f>IF(B15="","",IF(B$55="","",B15*60))</f>
        <v/>
      </c>
      <c r="D58" s="9" t="str">
        <f>IF(C58="","",B$55-H15)</f>
        <v/>
      </c>
      <c r="E58" s="9" t="str">
        <f t="shared" si="6"/>
        <v xml:space="preserve"> </v>
      </c>
    </row>
    <row r="59" spans="1:8">
      <c r="C59" s="9" t="str">
        <f>IF(B16="","",IF(B$55="","",B16*60))</f>
        <v/>
      </c>
      <c r="D59" s="9" t="str">
        <f>IF(C59="","",B$55-H16)</f>
        <v/>
      </c>
      <c r="E59" s="9" t="str">
        <f t="shared" si="6"/>
        <v xml:space="preserve"> </v>
      </c>
    </row>
    <row r="60" spans="1:8">
      <c r="C60" s="9" t="str">
        <f>IF(B17="","",IF(B$55="","",B17*60))</f>
        <v/>
      </c>
      <c r="D60" s="9" t="str">
        <f>IF(C60="","",B$55-H17)</f>
        <v/>
      </c>
      <c r="E60" s="9" t="str">
        <f t="shared" si="6"/>
        <v xml:space="preserve"> </v>
      </c>
    </row>
    <row r="61" spans="1:8">
      <c r="C61" s="9" t="str">
        <f>IF(B18="","",IF(B$55="","",B18*60))</f>
        <v/>
      </c>
      <c r="D61" s="9" t="str">
        <f>IF(C61="","",B$55-H18)</f>
        <v/>
      </c>
      <c r="E61" s="9" t="str">
        <f t="shared" si="6"/>
        <v xml:space="preserve"> </v>
      </c>
    </row>
    <row r="62" spans="1:8">
      <c r="C62" s="9" t="str">
        <f>IF(B19="","",IF(B$55="","",B19*60))</f>
        <v/>
      </c>
      <c r="D62" s="9" t="str">
        <f>IF(C62="","",B$55-H19)</f>
        <v/>
      </c>
      <c r="E62" s="9" t="str">
        <f t="shared" si="6"/>
        <v xml:space="preserve"> </v>
      </c>
    </row>
    <row r="63" spans="1:8">
      <c r="C63" s="9" t="str">
        <f>IF(B20="","",IF(B$55="","",B20*60))</f>
        <v/>
      </c>
      <c r="D63" s="9" t="str">
        <f>IF(C63="","",B$55-H20)</f>
        <v/>
      </c>
      <c r="E63" s="9" t="str">
        <f t="shared" si="6"/>
        <v xml:space="preserve"> </v>
      </c>
    </row>
    <row r="64" spans="1:8">
      <c r="C64" s="9" t="str">
        <f>IF(B21="","",IF(B$55="","",B21*60))</f>
        <v/>
      </c>
      <c r="D64" s="9" t="str">
        <f>IF(C64="","",B$55-H21)</f>
        <v/>
      </c>
      <c r="E64" s="9" t="str">
        <f t="shared" si="6"/>
        <v xml:space="preserve"> </v>
      </c>
    </row>
    <row r="65" spans="3:5">
      <c r="C65" s="9" t="str">
        <f>IF(B22="","",IF(B$55="","",B22*60))</f>
        <v/>
      </c>
      <c r="D65" s="9" t="str">
        <f>IF(C65="","",B$55-H22)</f>
        <v/>
      </c>
      <c r="E65" s="9" t="str">
        <f t="shared" si="6"/>
        <v xml:space="preserve"> </v>
      </c>
    </row>
    <row r="66" spans="3:5">
      <c r="C66" s="9" t="str">
        <f>IF(B23="","",IF(B$55="","",B23*60))</f>
        <v/>
      </c>
      <c r="D66" s="9" t="str">
        <f>IF(C66="","",B$55-H23)</f>
        <v/>
      </c>
      <c r="E66" s="9" t="str">
        <f t="shared" si="6"/>
        <v xml:space="preserve"> </v>
      </c>
    </row>
    <row r="67" spans="3:5">
      <c r="C67" s="9" t="str">
        <f>IF(B24="","",IF(B$55="","",B24*60))</f>
        <v/>
      </c>
      <c r="D67" s="9" t="str">
        <f>IF(C67="","",B$55-H24)</f>
        <v/>
      </c>
      <c r="E67" s="9" t="str">
        <f t="shared" si="6"/>
        <v xml:space="preserve"> </v>
      </c>
    </row>
    <row r="68" spans="3:5">
      <c r="C68" s="9" t="str">
        <f>IF(B25="","",IF(B$55="","",B25*60))</f>
        <v/>
      </c>
      <c r="D68" s="9" t="str">
        <f>IF(C68="","",B$55-H25)</f>
        <v/>
      </c>
      <c r="E68" s="9" t="str">
        <f t="shared" si="6"/>
        <v xml:space="preserve"> </v>
      </c>
    </row>
    <row r="69" spans="3:5">
      <c r="C69" s="9" t="str">
        <f>IF(B26="","",IF(B$55="","",B26*60))</f>
        <v/>
      </c>
      <c r="D69" s="9" t="str">
        <f>IF(C69="","",B$55-H26)</f>
        <v/>
      </c>
      <c r="E69" s="9" t="str">
        <f t="shared" si="6"/>
        <v xml:space="preserve"> </v>
      </c>
    </row>
    <row r="70" spans="3:5">
      <c r="C70" s="9" t="str">
        <f>IF(B27="","",IF(B$55="","",B27*60))</f>
        <v/>
      </c>
      <c r="D70" s="9" t="str">
        <f>IF(C70="","",B$55-H27)</f>
        <v/>
      </c>
      <c r="E70" s="9" t="str">
        <f t="shared" si="6"/>
        <v xml:space="preserve"> </v>
      </c>
    </row>
    <row r="71" spans="3:5">
      <c r="C71" s="9" t="str">
        <f>IF(B28="","",IF(B$55="","",B28*60))</f>
        <v/>
      </c>
      <c r="D71" s="9" t="str">
        <f>IF(C71="","",B$55-H28)</f>
        <v/>
      </c>
      <c r="E71" s="9" t="str">
        <f t="shared" si="6"/>
        <v xml:space="preserve"> </v>
      </c>
    </row>
  </sheetData>
  <sheetProtection sheet="1" objects="1" scenarios="1" insertRows="0" deleteRows="0"/>
  <mergeCells count="12">
    <mergeCell ref="C6:D6"/>
    <mergeCell ref="A6:B6"/>
    <mergeCell ref="A2:B2"/>
    <mergeCell ref="A3:B3"/>
    <mergeCell ref="A4:B4"/>
    <mergeCell ref="A5:B5"/>
    <mergeCell ref="A1:B1"/>
    <mergeCell ref="C1:D1"/>
    <mergeCell ref="C2:D2"/>
    <mergeCell ref="C3:D3"/>
    <mergeCell ref="C4:D4"/>
    <mergeCell ref="C5:D5"/>
  </mergeCells>
  <phoneticPr fontId="0" type="noConversion"/>
  <printOptions gridLines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MDrake2</cp:lastModifiedBy>
  <cp:lastPrinted>2013-06-18T22:01:32Z</cp:lastPrinted>
  <dcterms:created xsi:type="dcterms:W3CDTF">2002-11-06T14:34:47Z</dcterms:created>
  <dcterms:modified xsi:type="dcterms:W3CDTF">2013-06-18T22:42:38Z</dcterms:modified>
</cp:coreProperties>
</file>