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iannini\Desktop\Housing Renee's Files\Renee's files\"/>
    </mc:Choice>
  </mc:AlternateContent>
  <bookViews>
    <workbookView xWindow="0" yWindow="0" windowWidth="28800" windowHeight="12000"/>
  </bookViews>
  <sheets>
    <sheet name="YR Payment Plans" sheetId="1" r:id="rId1"/>
  </sheets>
  <externalReferences>
    <externalReference r:id="rId2"/>
    <externalReference r:id="rId3"/>
  </externalReferences>
  <definedNames>
    <definedName name="_xlnm.Print_Area" localSheetId="0">'YR Payment Plans'!$A$1:$J$63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28" i="1" s="1"/>
  <c r="A37" i="1" s="1"/>
  <c r="B9" i="1"/>
  <c r="C9" i="1"/>
  <c r="D9" i="1"/>
  <c r="D10" i="1" s="1"/>
  <c r="E9" i="1"/>
  <c r="A10" i="1"/>
  <c r="A29" i="1" s="1"/>
  <c r="A38" i="1" s="1"/>
  <c r="B10" i="1"/>
  <c r="C10" i="1"/>
  <c r="E10" i="1"/>
  <c r="B14" i="1"/>
  <c r="F14" i="1"/>
  <c r="A16" i="1"/>
  <c r="B16" i="1"/>
  <c r="E16" i="1"/>
  <c r="F16" i="1" s="1"/>
  <c r="H16" i="1" s="1"/>
  <c r="A17" i="1"/>
  <c r="B17" i="1"/>
  <c r="F17" i="1" s="1"/>
  <c r="H17" i="1" s="1"/>
  <c r="E17" i="1"/>
  <c r="A18" i="1"/>
  <c r="B18" i="1"/>
  <c r="E18" i="1"/>
  <c r="F18" i="1" s="1"/>
  <c r="H18" i="1" s="1"/>
  <c r="A19" i="1"/>
  <c r="B19" i="1"/>
  <c r="F19" i="1" s="1"/>
  <c r="H19" i="1" s="1"/>
  <c r="E19" i="1"/>
  <c r="A20" i="1"/>
  <c r="B20" i="1"/>
  <c r="E20" i="1"/>
  <c r="F20" i="1" s="1"/>
  <c r="H20" i="1" s="1"/>
  <c r="A21" i="1"/>
  <c r="B21" i="1"/>
  <c r="F21" i="1" s="1"/>
  <c r="H21" i="1" s="1"/>
  <c r="E21" i="1"/>
  <c r="B26" i="1"/>
  <c r="C26" i="1"/>
  <c r="C27" i="1"/>
  <c r="D27" i="1"/>
  <c r="B28" i="1"/>
  <c r="B29" i="1" s="1"/>
  <c r="B30" i="1" s="1"/>
  <c r="B31" i="1" s="1"/>
  <c r="B32" i="1" s="1"/>
  <c r="C28" i="1"/>
  <c r="D28" i="1"/>
  <c r="D29" i="1"/>
  <c r="D30" i="1" s="1"/>
  <c r="D31" i="1" s="1"/>
  <c r="D32" i="1" s="1"/>
  <c r="A30" i="1"/>
  <c r="A39" i="1" s="1"/>
  <c r="E30" i="1"/>
  <c r="A31" i="1"/>
  <c r="A40" i="1" s="1"/>
  <c r="E31" i="1"/>
  <c r="E40" i="1" s="1"/>
  <c r="A32" i="1"/>
  <c r="A41" i="1" s="1"/>
  <c r="E32" i="1"/>
  <c r="B35" i="1"/>
  <c r="C35" i="1"/>
  <c r="H35" i="1"/>
  <c r="I35" i="1"/>
  <c r="B36" i="1"/>
  <c r="C36" i="1"/>
  <c r="D36" i="1"/>
  <c r="B37" i="1"/>
  <c r="B38" i="1" s="1"/>
  <c r="C37" i="1"/>
  <c r="C38" i="1" s="1"/>
  <c r="C39" i="1" s="1"/>
  <c r="C40" i="1" s="1"/>
  <c r="C41" i="1" s="1"/>
  <c r="D37" i="1"/>
  <c r="D38" i="1" s="1"/>
  <c r="D39" i="1" s="1"/>
  <c r="D40" i="1" s="1"/>
  <c r="D41" i="1" s="1"/>
  <c r="E39" i="1"/>
  <c r="E41" i="1"/>
  <c r="F10" i="1" l="1"/>
  <c r="H10" i="1" s="1"/>
  <c r="F9" i="1"/>
  <c r="H9" i="1" s="1"/>
  <c r="I21" i="1"/>
  <c r="N21" i="1" s="1"/>
  <c r="J21" i="1"/>
  <c r="O21" i="1" s="1"/>
  <c r="M21" i="1"/>
  <c r="M18" i="1"/>
  <c r="J18" i="1"/>
  <c r="O18" i="1" s="1"/>
  <c r="I18" i="1"/>
  <c r="N18" i="1" s="1"/>
  <c r="I17" i="1"/>
  <c r="N17" i="1" s="1"/>
  <c r="J17" i="1"/>
  <c r="O17" i="1" s="1"/>
  <c r="M17" i="1"/>
  <c r="B39" i="1"/>
  <c r="M20" i="1"/>
  <c r="J20" i="1"/>
  <c r="O20" i="1" s="1"/>
  <c r="I20" i="1"/>
  <c r="N20" i="1" s="1"/>
  <c r="I19" i="1"/>
  <c r="N19" i="1" s="1"/>
  <c r="J19" i="1"/>
  <c r="O19" i="1" s="1"/>
  <c r="M19" i="1"/>
  <c r="M16" i="1"/>
  <c r="I16" i="1"/>
  <c r="N16" i="1" s="1"/>
  <c r="J16" i="1"/>
  <c r="O16" i="1" s="1"/>
  <c r="M10" i="1"/>
  <c r="I10" i="1"/>
  <c r="N10" i="1" s="1"/>
  <c r="J10" i="1"/>
  <c r="O10" i="1" s="1"/>
  <c r="M9" i="1"/>
  <c r="J9" i="1"/>
  <c r="O9" i="1" s="1"/>
  <c r="I9" i="1"/>
  <c r="N9" i="1" s="1"/>
  <c r="C29" i="1"/>
  <c r="E29" i="1"/>
  <c r="E38" i="1" s="1"/>
  <c r="F38" i="1" s="1"/>
  <c r="E28" i="1"/>
  <c r="E37" i="1" s="1"/>
  <c r="F37" i="1" s="1"/>
  <c r="J37" i="1" l="1"/>
  <c r="H37" i="1"/>
  <c r="I37" i="1" s="1"/>
  <c r="C30" i="1"/>
  <c r="F29" i="1"/>
  <c r="J38" i="1"/>
  <c r="H38" i="1"/>
  <c r="I38" i="1" s="1"/>
  <c r="B40" i="1"/>
  <c r="F39" i="1"/>
  <c r="F28" i="1"/>
  <c r="H39" i="1" l="1"/>
  <c r="I39" i="1" s="1"/>
  <c r="J39" i="1"/>
  <c r="J29" i="1"/>
  <c r="O29" i="1" s="1"/>
  <c r="H29" i="1"/>
  <c r="F40" i="1"/>
  <c r="B41" i="1"/>
  <c r="F41" i="1" s="1"/>
  <c r="F30" i="1"/>
  <c r="C31" i="1"/>
  <c r="J28" i="1"/>
  <c r="O28" i="1" s="1"/>
  <c r="H28" i="1"/>
  <c r="H30" i="1" l="1"/>
  <c r="J30" i="1"/>
  <c r="O30" i="1" s="1"/>
  <c r="I28" i="1"/>
  <c r="N28" i="1" s="1"/>
  <c r="M28" i="1"/>
  <c r="F31" i="1"/>
  <c r="C32" i="1"/>
  <c r="F32" i="1" s="1"/>
  <c r="I29" i="1"/>
  <c r="N29" i="1" s="1"/>
  <c r="M29" i="1"/>
  <c r="J41" i="1"/>
  <c r="H41" i="1"/>
  <c r="I41" i="1" s="1"/>
  <c r="H40" i="1"/>
  <c r="I40" i="1" s="1"/>
  <c r="J40" i="1"/>
  <c r="J32" i="1" l="1"/>
  <c r="O32" i="1" s="1"/>
  <c r="H32" i="1"/>
  <c r="J31" i="1"/>
  <c r="O31" i="1" s="1"/>
  <c r="H31" i="1"/>
  <c r="I30" i="1"/>
  <c r="N30" i="1" s="1"/>
  <c r="M30" i="1"/>
  <c r="I32" i="1" l="1"/>
  <c r="N32" i="1" s="1"/>
  <c r="M32" i="1"/>
  <c r="I31" i="1"/>
  <c r="N31" i="1" s="1"/>
  <c r="M31" i="1"/>
</calcChain>
</file>

<file path=xl/sharedStrings.xml><?xml version="1.0" encoding="utf-8"?>
<sst xmlns="http://schemas.openxmlformats.org/spreadsheetml/2006/main" count="74" uniqueCount="61">
  <si>
    <t>April 1st</t>
  </si>
  <si>
    <t>Monthly Payment #12</t>
  </si>
  <si>
    <t>March 1st</t>
  </si>
  <si>
    <t>Monthly Payment #11</t>
  </si>
  <si>
    <t>February 1st</t>
  </si>
  <si>
    <t>Monthly Payment #10</t>
  </si>
  <si>
    <t>January 1st</t>
  </si>
  <si>
    <t>Monthly Payment #9</t>
  </si>
  <si>
    <t>December 1st</t>
  </si>
  <si>
    <t>Monthly Payment #8</t>
  </si>
  <si>
    <t>November 1st</t>
  </si>
  <si>
    <t>Monthly Payment #7</t>
  </si>
  <si>
    <t>October 1st</t>
  </si>
  <si>
    <t>Monthly Payment #6</t>
  </si>
  <si>
    <t>September 1st</t>
  </si>
  <si>
    <t>Monthly Payment #5</t>
  </si>
  <si>
    <t>August 1st</t>
  </si>
  <si>
    <t>Monthly Payment #4</t>
  </si>
  <si>
    <t>July 1st</t>
  </si>
  <si>
    <t>Monthly Payment #3</t>
  </si>
  <si>
    <t>June 1st</t>
  </si>
  <si>
    <t>Monthly Payment #2</t>
  </si>
  <si>
    <t>April 24th or May 2nd</t>
  </si>
  <si>
    <t>Monthly Payment #1</t>
  </si>
  <si>
    <t>Due Date</t>
  </si>
  <si>
    <t>Payment</t>
  </si>
  <si>
    <t>Monthly Payment Due Dates</t>
  </si>
  <si>
    <t>Intersession/Spring Terms</t>
  </si>
  <si>
    <t>Fall Term (including Holiday shutdown)</t>
  </si>
  <si>
    <t>Summer Term</t>
  </si>
  <si>
    <t>Year Round Contract Includes</t>
  </si>
  <si>
    <t>Four bedroom apartment where 4 roommates have their own bedrooms but share a living room, kitchen and bathroom.</t>
  </si>
  <si>
    <t>Meal Plan Option</t>
  </si>
  <si>
    <t>Monthly Payments - See Due Dates Below</t>
  </si>
  <si>
    <t>Total Year Round Cost</t>
  </si>
  <si>
    <t>Meal Plan</t>
  </si>
  <si>
    <t>Holiday Shutdown</t>
  </si>
  <si>
    <t>SINGLE ROOM VILLAGE III APT New Resident (B)</t>
  </si>
  <si>
    <t>5/25-8/17</t>
  </si>
  <si>
    <t>Two Payments Due April 25th &amp; January 1st</t>
  </si>
  <si>
    <t>SINGLE ROOM VILLAGE III APT Current Resident (A)</t>
  </si>
  <si>
    <t xml:space="preserve">Upperclass Residents may be administratively placed in a Village I apartment due to space limitations in Village II and III.  Upperclass residents cannot regularly request a Village I apartment accommodation. </t>
  </si>
  <si>
    <t>Monthly Payment Plan</t>
  </si>
  <si>
    <t>Two Payment Plan</t>
  </si>
  <si>
    <t>One Payment Plan</t>
  </si>
  <si>
    <t>Meal Plan Cost</t>
  </si>
  <si>
    <t xml:space="preserve">SINGLE ROOM VILLAGE I APT </t>
  </si>
  <si>
    <t>UPPERCLASS HOUSING: RENT AND MEAL PLAN CHARGES</t>
  </si>
  <si>
    <t xml:space="preserve">Four bedroom apartment where 4 roommates have their own bedrooms but share a living room, kitchen, and bathroom.   </t>
  </si>
  <si>
    <t>12/20-12/31</t>
  </si>
  <si>
    <t>8/18-5/25</t>
  </si>
  <si>
    <t>6/1-8/17</t>
  </si>
  <si>
    <t>Two Payments Due May 2nd &amp; January 1st</t>
  </si>
  <si>
    <t>One Payment Due May 2nd</t>
  </si>
  <si>
    <t>Fall, Intersession &amp; Spring</t>
  </si>
  <si>
    <t>Summer &amp; Transition Night</t>
  </si>
  <si>
    <t>SINGLE ROOM VILLAGE I APT New Resident (B)</t>
  </si>
  <si>
    <t>FIRST YEAR HOUSING: RENT AND MEAL PLAN CHARGES</t>
  </si>
  <si>
    <t>Please refer to http://www.csustan.edu/housing/MoneyMatters-MealPlans.htm if you have further questions on meal plans.</t>
  </si>
  <si>
    <t xml:space="preserve">The rates on this schedule reflect a Year Round contract. Check-Out is  May 24, 2020.  Rates include rent, utilities, cable TV, internet, free laundry, and a meal plan based on the selected meal plan option.  Resident programs and services are included in the cost of on-campus housing.  Payments are due the 1st of each month and are subject to a $10 late payment charge if not received by the 10th of each month. There is a finance charge of $10 per month for each payment after the initial payment.  </t>
  </si>
  <si>
    <t>One Payment Due April 25th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</si>
</sst>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1"/>
      <name val="Calibri"/>
      <family val="2"/>
      <scheme val="minor"/>
    </font>
    <font>
      <b/>
      <u/>
      <sz val="11"/>
      <color theme="1"/>
      <name val="Georgia"/>
      <family val="1"/>
    </font>
    <font>
      <b/>
      <i/>
      <sz val="10"/>
      <color theme="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1"/>
      <color theme="1"/>
      <name val="Georgia"/>
      <family val="1"/>
    </font>
    <font>
      <b/>
      <sz val="10"/>
      <name val="Georgia"/>
      <family val="1"/>
    </font>
    <font>
      <b/>
      <sz val="14"/>
      <name val="Georgia"/>
      <family val="1"/>
    </font>
    <font>
      <b/>
      <sz val="12"/>
      <color rgb="FF000000"/>
      <name val="Georgia"/>
      <family val="1"/>
    </font>
    <font>
      <b/>
      <sz val="18"/>
      <color theme="1"/>
      <name val="Georgia"/>
      <family val="1"/>
    </font>
    <font>
      <sz val="10"/>
      <color theme="1"/>
      <name val="Georgia"/>
      <family val="1"/>
    </font>
    <font>
      <i/>
      <sz val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4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5" xfId="0" applyFont="1" applyBorder="1"/>
    <xf numFmtId="0" fontId="3" fillId="0" borderId="0" xfId="0" applyFont="1" applyFill="1"/>
    <xf numFmtId="0" fontId="6" fillId="0" borderId="0" xfId="0" applyFont="1"/>
    <xf numFmtId="44" fontId="3" fillId="0" borderId="6" xfId="0" applyNumberFormat="1" applyFont="1" applyBorder="1"/>
    <xf numFmtId="44" fontId="3" fillId="0" borderId="1" xfId="0" applyNumberFormat="1" applyFont="1" applyBorder="1"/>
    <xf numFmtId="44" fontId="3" fillId="0" borderId="7" xfId="0" applyNumberFormat="1" applyFont="1" applyBorder="1"/>
    <xf numFmtId="0" fontId="7" fillId="0" borderId="8" xfId="0" applyFont="1" applyBorder="1"/>
    <xf numFmtId="44" fontId="3" fillId="0" borderId="9" xfId="0" applyNumberFormat="1" applyFont="1" applyBorder="1"/>
    <xf numFmtId="44" fontId="3" fillId="0" borderId="10" xfId="0" applyNumberFormat="1" applyFont="1" applyBorder="1"/>
    <xf numFmtId="0" fontId="9" fillId="0" borderId="0" xfId="0" applyFont="1" applyFill="1" applyAlignment="1">
      <alignment horizontal="center"/>
    </xf>
    <xf numFmtId="0" fontId="8" fillId="3" borderId="15" xfId="1" applyFont="1" applyFill="1" applyBorder="1" applyAlignment="1">
      <alignment horizontal="center" wrapText="1"/>
    </xf>
    <xf numFmtId="0" fontId="10" fillId="3" borderId="15" xfId="1" applyFont="1" applyFill="1" applyBorder="1" applyAlignment="1">
      <alignment horizontal="center" wrapText="1"/>
    </xf>
    <xf numFmtId="0" fontId="10" fillId="3" borderId="16" xfId="1" applyFont="1" applyFill="1" applyBorder="1" applyAlignment="1">
      <alignment wrapText="1"/>
    </xf>
    <xf numFmtId="0" fontId="9" fillId="0" borderId="0" xfId="0" applyFont="1" applyFill="1"/>
    <xf numFmtId="0" fontId="8" fillId="3" borderId="21" xfId="1" applyFont="1" applyFill="1" applyBorder="1" applyAlignment="1">
      <alignment horizontal="center" wrapText="1"/>
    </xf>
    <xf numFmtId="0" fontId="11" fillId="3" borderId="22" xfId="1" applyFont="1" applyFill="1" applyBorder="1" applyAlignment="1">
      <alignment wrapText="1"/>
    </xf>
    <xf numFmtId="44" fontId="3" fillId="0" borderId="23" xfId="0" applyNumberFormat="1" applyFont="1" applyBorder="1"/>
    <xf numFmtId="44" fontId="3" fillId="0" borderId="24" xfId="0" applyNumberFormat="1" applyFont="1" applyBorder="1"/>
    <xf numFmtId="44" fontId="3" fillId="0" borderId="8" xfId="0" applyNumberFormat="1" applyFont="1" applyBorder="1"/>
    <xf numFmtId="44" fontId="3" fillId="0" borderId="25" xfId="0" applyNumberFormat="1" applyFont="1" applyBorder="1"/>
    <xf numFmtId="44" fontId="3" fillId="0" borderId="0" xfId="0" applyNumberFormat="1" applyFont="1" applyBorder="1"/>
    <xf numFmtId="44" fontId="3" fillId="0" borderId="29" xfId="0" applyNumberFormat="1" applyFont="1" applyFill="1" applyBorder="1"/>
    <xf numFmtId="44" fontId="3" fillId="0" borderId="30" xfId="0" applyNumberFormat="1" applyFont="1" applyFill="1" applyBorder="1"/>
    <xf numFmtId="44" fontId="3" fillId="0" borderId="31" xfId="0" applyNumberFormat="1" applyFont="1" applyFill="1" applyBorder="1"/>
    <xf numFmtId="0" fontId="7" fillId="0" borderId="31" xfId="0" applyFont="1" applyFill="1" applyBorder="1"/>
    <xf numFmtId="44" fontId="3" fillId="0" borderId="6" xfId="0" applyNumberFormat="1" applyFont="1" applyFill="1" applyBorder="1"/>
    <xf numFmtId="44" fontId="3" fillId="0" borderId="1" xfId="0" applyNumberFormat="1" applyFont="1" applyFill="1" applyBorder="1"/>
    <xf numFmtId="44" fontId="3" fillId="0" borderId="8" xfId="0" applyNumberFormat="1" applyFont="1" applyFill="1" applyBorder="1"/>
    <xf numFmtId="0" fontId="7" fillId="0" borderId="8" xfId="0" applyFont="1" applyFill="1" applyBorder="1"/>
    <xf numFmtId="44" fontId="3" fillId="0" borderId="9" xfId="0" applyNumberFormat="1" applyFont="1" applyFill="1" applyBorder="1"/>
    <xf numFmtId="44" fontId="3" fillId="0" borderId="10" xfId="0" applyNumberFormat="1" applyFont="1" applyFill="1" applyBorder="1"/>
    <xf numFmtId="44" fontId="3" fillId="0" borderId="25" xfId="0" applyNumberFormat="1" applyFont="1" applyFill="1" applyBorder="1"/>
    <xf numFmtId="0" fontId="8" fillId="2" borderId="33" xfId="1" applyFont="1" applyBorder="1" applyAlignment="1">
      <alignment horizontal="center" wrapText="1"/>
    </xf>
    <xf numFmtId="0" fontId="10" fillId="2" borderId="16" xfId="1" applyFont="1" applyBorder="1" applyAlignment="1">
      <alignment wrapText="1"/>
    </xf>
    <xf numFmtId="0" fontId="8" fillId="2" borderId="10" xfId="1" applyFont="1" applyBorder="1" applyAlignment="1">
      <alignment horizontal="center" wrapText="1"/>
    </xf>
    <xf numFmtId="0" fontId="11" fillId="2" borderId="22" xfId="1" applyFont="1" applyBorder="1" applyAlignment="1">
      <alignment wrapText="1"/>
    </xf>
    <xf numFmtId="0" fontId="13" fillId="0" borderId="0" xfId="0" applyFont="1"/>
    <xf numFmtId="44" fontId="3" fillId="0" borderId="32" xfId="0" applyNumberFormat="1" applyFont="1" applyBorder="1"/>
    <xf numFmtId="44" fontId="3" fillId="0" borderId="33" xfId="0" applyNumberFormat="1" applyFont="1" applyBorder="1"/>
    <xf numFmtId="44" fontId="3" fillId="0" borderId="34" xfId="0" applyNumberFormat="1" applyFont="1" applyBorder="1"/>
    <xf numFmtId="44" fontId="3" fillId="0" borderId="14" xfId="0" applyNumberFormat="1" applyFont="1" applyBorder="1"/>
    <xf numFmtId="44" fontId="3" fillId="0" borderId="15" xfId="0" applyNumberFormat="1" applyFont="1" applyBorder="1"/>
    <xf numFmtId="0" fontId="7" fillId="0" borderId="34" xfId="0" applyFont="1" applyFill="1" applyBorder="1"/>
    <xf numFmtId="0" fontId="7" fillId="0" borderId="25" xfId="0" applyFont="1" applyFill="1" applyBorder="1"/>
    <xf numFmtId="0" fontId="11" fillId="3" borderId="37" xfId="1" applyFont="1" applyFill="1" applyBorder="1" applyAlignment="1">
      <alignment wrapText="1"/>
    </xf>
    <xf numFmtId="0" fontId="14" fillId="0" borderId="0" xfId="0" applyFont="1" applyBorder="1"/>
    <xf numFmtId="0" fontId="3" fillId="0" borderId="0" xfId="0" applyFont="1" applyAlignment="1">
      <alignment horizontal="left" vertical="center"/>
    </xf>
    <xf numFmtId="0" fontId="14" fillId="4" borderId="0" xfId="0" applyFont="1" applyFill="1" applyBorder="1" applyAlignment="1">
      <alignment vertical="center" wrapText="1"/>
    </xf>
    <xf numFmtId="0" fontId="8" fillId="3" borderId="18" xfId="1" applyFont="1" applyFill="1" applyBorder="1" applyAlignment="1">
      <alignment horizontal="center" wrapText="1"/>
    </xf>
    <xf numFmtId="0" fontId="8" fillId="3" borderId="12" xfId="1" applyFont="1" applyFill="1" applyBorder="1" applyAlignment="1">
      <alignment horizontal="center" wrapText="1"/>
    </xf>
    <xf numFmtId="0" fontId="8" fillId="3" borderId="17" xfId="1" applyFont="1" applyFill="1" applyBorder="1" applyAlignment="1">
      <alignment horizontal="center" wrapText="1"/>
    </xf>
    <xf numFmtId="0" fontId="8" fillId="3" borderId="11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13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2" borderId="19" xfId="1" applyFont="1" applyBorder="1" applyAlignment="1">
      <alignment horizontal="center" wrapText="1"/>
    </xf>
    <xf numFmtId="0" fontId="8" fillId="2" borderId="13" xfId="1" applyFont="1" applyBorder="1" applyAlignment="1">
      <alignment horizontal="center" wrapText="1"/>
    </xf>
    <xf numFmtId="0" fontId="8" fillId="2" borderId="18" xfId="1" applyFont="1" applyBorder="1" applyAlignment="1">
      <alignment horizontal="center" wrapText="1"/>
    </xf>
    <xf numFmtId="0" fontId="8" fillId="2" borderId="12" xfId="1" applyFont="1" applyBorder="1" applyAlignment="1">
      <alignment horizontal="center" wrapText="1"/>
    </xf>
    <xf numFmtId="0" fontId="8" fillId="2" borderId="17" xfId="1" applyFont="1" applyBorder="1" applyAlignment="1">
      <alignment horizontal="center" wrapText="1"/>
    </xf>
    <xf numFmtId="0" fontId="8" fillId="2" borderId="11" xfId="1" applyFont="1" applyBorder="1" applyAlignment="1">
      <alignment horizontal="center" wrapText="1"/>
    </xf>
    <xf numFmtId="0" fontId="8" fillId="2" borderId="10" xfId="1" applyFont="1" applyBorder="1" applyAlignment="1">
      <alignment horizontal="center" wrapText="1"/>
    </xf>
    <xf numFmtId="0" fontId="8" fillId="2" borderId="33" xfId="1" applyFont="1" applyBorder="1" applyAlignment="1">
      <alignment horizontal="center" wrapText="1"/>
    </xf>
    <xf numFmtId="0" fontId="8" fillId="3" borderId="21" xfId="1" applyFont="1" applyFill="1" applyBorder="1" applyAlignment="1">
      <alignment horizontal="center" wrapText="1"/>
    </xf>
    <xf numFmtId="0" fontId="8" fillId="3" borderId="15" xfId="1" applyFont="1" applyFill="1" applyBorder="1" applyAlignment="1">
      <alignment horizontal="center" wrapText="1"/>
    </xf>
    <xf numFmtId="0" fontId="8" fillId="3" borderId="28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20" xfId="1" applyFont="1" applyFill="1" applyBorder="1" applyAlignment="1">
      <alignment horizontal="center" wrapText="1"/>
    </xf>
    <xf numFmtId="0" fontId="8" fillId="3" borderId="14" xfId="1" applyFont="1" applyFill="1" applyBorder="1" applyAlignment="1">
      <alignment horizontal="center" wrapText="1"/>
    </xf>
    <xf numFmtId="0" fontId="8" fillId="3" borderId="36" xfId="1" applyFont="1" applyFill="1" applyBorder="1" applyAlignment="1">
      <alignment horizontal="center" wrapText="1"/>
    </xf>
    <xf numFmtId="0" fontId="8" fillId="2" borderId="9" xfId="1" applyFont="1" applyBorder="1" applyAlignment="1">
      <alignment horizontal="center" wrapText="1"/>
    </xf>
    <xf numFmtId="0" fontId="8" fillId="2" borderId="32" xfId="1" applyFont="1" applyBorder="1" applyAlignment="1">
      <alignment horizontal="center" wrapText="1"/>
    </xf>
    <xf numFmtId="0" fontId="15" fillId="3" borderId="22" xfId="1" applyFont="1" applyFill="1" applyBorder="1" applyAlignment="1">
      <alignment horizontal="left" wrapText="1"/>
    </xf>
    <xf numFmtId="0" fontId="15" fillId="3" borderId="39" xfId="1" applyFont="1" applyFill="1" applyBorder="1" applyAlignment="1">
      <alignment horizontal="left" wrapText="1"/>
    </xf>
    <xf numFmtId="0" fontId="15" fillId="3" borderId="17" xfId="1" applyFont="1" applyFill="1" applyBorder="1" applyAlignment="1">
      <alignment horizontal="left" wrapText="1"/>
    </xf>
    <xf numFmtId="0" fontId="15" fillId="3" borderId="16" xfId="1" applyFont="1" applyFill="1" applyBorder="1" applyAlignment="1">
      <alignment horizontal="left" wrapText="1"/>
    </xf>
    <xf numFmtId="0" fontId="15" fillId="3" borderId="38" xfId="1" applyFont="1" applyFill="1" applyBorder="1" applyAlignment="1">
      <alignment horizontal="left" wrapText="1"/>
    </xf>
    <xf numFmtId="0" fontId="15" fillId="3" borderId="11" xfId="1" applyFont="1" applyFill="1" applyBorder="1" applyAlignment="1">
      <alignment horizontal="left" wrapText="1"/>
    </xf>
    <xf numFmtId="0" fontId="8" fillId="3" borderId="26" xfId="1" applyFont="1" applyFill="1" applyBorder="1" applyAlignment="1">
      <alignment horizontal="center" wrapText="1"/>
    </xf>
    <xf numFmtId="0" fontId="8" fillId="3" borderId="35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8" fillId="3" borderId="10" xfId="1" applyFont="1" applyFill="1" applyBorder="1" applyAlignment="1">
      <alignment horizontal="center" wrapText="1"/>
    </xf>
    <xf numFmtId="0" fontId="8" fillId="3" borderId="33" xfId="1" applyFont="1" applyFill="1" applyBorder="1" applyAlignment="1">
      <alignment horizontal="center" wrapText="1"/>
    </xf>
    <xf numFmtId="0" fontId="8" fillId="3" borderId="9" xfId="1" applyFont="1" applyFill="1" applyBorder="1" applyAlignment="1">
      <alignment horizontal="center" wrapText="1"/>
    </xf>
    <xf numFmtId="0" fontId="8" fillId="3" borderId="32" xfId="1" applyFont="1" applyFill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%20Payment%20Plans%20and%20Rate%20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iannini/Desktop/Misc/AppData/Local/Microsoft/Windows/Temporary%20Internet%20Files/Content.Outlook/2AJ37E7A/13_14%20AY%20Payment%20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_20"/>
      <sheetName val="Meal Plans"/>
      <sheetName val="Summer 2019"/>
      <sheetName val="AY One Page"/>
      <sheetName val="Fall Only One Page"/>
      <sheetName val="YR Payment Plans"/>
      <sheetName val="Intersession Spring 2020"/>
      <sheetName val="Spring 2020"/>
    </sheetNames>
    <sheetDataSet>
      <sheetData sheetId="0">
        <row r="24">
          <cell r="C24">
            <v>1925</v>
          </cell>
          <cell r="E24">
            <v>259</v>
          </cell>
          <cell r="G24">
            <v>4015.1940298507461</v>
          </cell>
          <cell r="I24">
            <v>180</v>
          </cell>
          <cell r="K24">
            <v>712.37313432835822</v>
          </cell>
          <cell r="M24">
            <v>3950.4328358208954</v>
          </cell>
        </row>
        <row r="31">
          <cell r="C31">
            <v>1750</v>
          </cell>
          <cell r="E31">
            <v>251</v>
          </cell>
          <cell r="G31">
            <v>3890.9349253731348</v>
          </cell>
          <cell r="I31">
            <v>180</v>
          </cell>
          <cell r="K31">
            <v>690.32716417910456</v>
          </cell>
          <cell r="M31">
            <v>3828.1779104477619</v>
          </cell>
        </row>
        <row r="32">
          <cell r="C32">
            <v>1750</v>
          </cell>
          <cell r="E32">
            <v>259</v>
          </cell>
          <cell r="G32">
            <v>4015.1940298507461</v>
          </cell>
          <cell r="I32">
            <v>180</v>
          </cell>
          <cell r="K32">
            <v>712.37313432835822</v>
          </cell>
          <cell r="M32">
            <v>3950.4328358208954</v>
          </cell>
        </row>
        <row r="38">
          <cell r="B38" t="str">
            <v>Warrior Platinum</v>
          </cell>
          <cell r="I38">
            <v>3800</v>
          </cell>
        </row>
        <row r="39">
          <cell r="B39" t="str">
            <v>Warrior Gold</v>
          </cell>
          <cell r="I39">
            <v>3400</v>
          </cell>
        </row>
        <row r="43">
          <cell r="B43" t="str">
            <v>Warrior Silver</v>
          </cell>
          <cell r="I43">
            <v>2500</v>
          </cell>
        </row>
        <row r="44">
          <cell r="B44" t="str">
            <v>Warror Bronze</v>
          </cell>
          <cell r="I44">
            <v>2100</v>
          </cell>
        </row>
        <row r="45">
          <cell r="B45" t="str">
            <v>Warrior Snack</v>
          </cell>
          <cell r="I45">
            <v>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Checklist "/>
      <sheetName val="13-14  Rates "/>
      <sheetName val="Meal Plans"/>
      <sheetName val="Payment Plan Figures"/>
      <sheetName val="Summary"/>
      <sheetName val="Freshman Triple"/>
      <sheetName val="Freshman Double"/>
      <sheetName val="Freshman Double Deluxe"/>
      <sheetName val="Freshman Single"/>
      <sheetName val="Freshman PI"/>
      <sheetName val="Freshman PII"/>
      <sheetName val="Upperclass Double Deluxe"/>
      <sheetName val="Upperclass PI"/>
      <sheetName val="Upperclass PII"/>
      <sheetName val="Upperclass PIII"/>
      <sheetName val="Sheet1"/>
    </sheetNames>
    <sheetDataSet>
      <sheetData sheetId="0" refreshError="1"/>
      <sheetData sheetId="1" refreshError="1"/>
      <sheetData sheetId="2">
        <row r="3">
          <cell r="C3">
            <v>4341.99</v>
          </cell>
        </row>
        <row r="7">
          <cell r="C7">
            <v>7584.01</v>
          </cell>
        </row>
        <row r="30">
          <cell r="G30">
            <v>1819.27</v>
          </cell>
        </row>
        <row r="31">
          <cell r="G31">
            <v>1977.19</v>
          </cell>
        </row>
        <row r="32">
          <cell r="G32">
            <v>2134.59</v>
          </cell>
        </row>
        <row r="33">
          <cell r="G33">
            <v>850.37</v>
          </cell>
        </row>
        <row r="34">
          <cell r="G34">
            <v>1062.96</v>
          </cell>
        </row>
        <row r="35">
          <cell r="G35">
            <v>1328.7</v>
          </cell>
        </row>
      </sheetData>
      <sheetData sheetId="3">
        <row r="6">
          <cell r="K6" t="str">
            <v>Meal Plan  D - 543.86 Flex/150 Blocks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048480"/>
  <sheetViews>
    <sheetView tabSelected="1" zoomScaleNormal="100" workbookViewId="0">
      <selection activeCell="D10" sqref="D10"/>
    </sheetView>
  </sheetViews>
  <sheetFormatPr defaultRowHeight="14.25" x14ac:dyDescent="0.2"/>
  <cols>
    <col min="1" max="1" width="59.42578125" style="1" customWidth="1"/>
    <col min="2" max="2" width="20.28515625" style="1" customWidth="1"/>
    <col min="3" max="3" width="21.140625" style="1" customWidth="1"/>
    <col min="4" max="4" width="15" style="1" customWidth="1"/>
    <col min="5" max="5" width="18" style="1" customWidth="1"/>
    <col min="6" max="6" width="15.7109375" style="1" customWidth="1"/>
    <col min="7" max="7" width="2.140625" style="1" customWidth="1"/>
    <col min="8" max="10" width="18" style="1" customWidth="1"/>
    <col min="11" max="11" width="10.5703125" style="1" hidden="1" customWidth="1"/>
    <col min="12" max="12" width="0" style="1" hidden="1" customWidth="1"/>
    <col min="13" max="13" width="12" style="1" hidden="1" customWidth="1"/>
    <col min="14" max="14" width="13.42578125" style="1" hidden="1" customWidth="1"/>
    <col min="15" max="15" width="10.5703125" style="1" hidden="1" customWidth="1"/>
    <col min="16" max="16" width="0" style="1" hidden="1" customWidth="1"/>
    <col min="17" max="16384" width="9.140625" style="1"/>
  </cols>
  <sheetData>
    <row r="1" spans="1:15" s="54" customFormat="1" ht="45.75" customHeight="1" x14ac:dyDescent="0.2">
      <c r="A1" s="81" t="s">
        <v>59</v>
      </c>
      <c r="B1" s="82"/>
      <c r="C1" s="82"/>
      <c r="D1" s="82"/>
      <c r="E1" s="82"/>
      <c r="F1" s="82"/>
      <c r="G1" s="82"/>
      <c r="H1" s="82"/>
      <c r="I1" s="82"/>
      <c r="J1" s="83"/>
      <c r="K1" s="55"/>
      <c r="L1" s="55"/>
      <c r="M1" s="55"/>
    </row>
    <row r="2" spans="1:15" s="54" customFormat="1" ht="15" thickBot="1" x14ac:dyDescent="0.25">
      <c r="A2" s="84" t="s">
        <v>58</v>
      </c>
      <c r="B2" s="85"/>
      <c r="C2" s="85"/>
      <c r="D2" s="85"/>
      <c r="E2" s="85"/>
      <c r="F2" s="85"/>
      <c r="G2" s="85"/>
      <c r="H2" s="85"/>
      <c r="I2" s="85"/>
      <c r="J2" s="86"/>
    </row>
    <row r="3" spans="1:15" ht="18" customHeight="1" x14ac:dyDescent="0.2">
      <c r="B3" s="53"/>
      <c r="C3" s="53"/>
      <c r="D3" s="53"/>
      <c r="E3" s="53"/>
      <c r="F3" s="53"/>
      <c r="G3" s="53"/>
      <c r="H3" s="53"/>
      <c r="I3" s="53"/>
      <c r="J3" s="53"/>
    </row>
    <row r="4" spans="1:15" ht="23.25" customHeight="1" x14ac:dyDescent="0.35">
      <c r="A4" s="44" t="s">
        <v>57</v>
      </c>
    </row>
    <row r="5" spans="1:15" ht="17.100000000000001" customHeight="1" thickBot="1" x14ac:dyDescent="0.25">
      <c r="A5" s="10"/>
      <c r="G5" s="9"/>
    </row>
    <row r="6" spans="1:15" ht="38.25" customHeight="1" x14ac:dyDescent="0.25">
      <c r="A6" s="23" t="s">
        <v>56</v>
      </c>
      <c r="B6" s="72" t="s">
        <v>55</v>
      </c>
      <c r="C6" s="72" t="s">
        <v>54</v>
      </c>
      <c r="D6" s="72" t="s">
        <v>36</v>
      </c>
      <c r="E6" s="90" t="s">
        <v>35</v>
      </c>
      <c r="F6" s="92" t="s">
        <v>34</v>
      </c>
      <c r="G6" s="21"/>
      <c r="H6" s="60" t="s">
        <v>53</v>
      </c>
      <c r="I6" s="56" t="s">
        <v>52</v>
      </c>
      <c r="J6" s="58" t="s">
        <v>33</v>
      </c>
    </row>
    <row r="7" spans="1:15" ht="12.75" customHeight="1" x14ac:dyDescent="0.25">
      <c r="A7" s="52"/>
      <c r="B7" s="75"/>
      <c r="C7" s="75"/>
      <c r="D7" s="75"/>
      <c r="E7" s="75"/>
      <c r="F7" s="87"/>
      <c r="G7" s="21"/>
      <c r="H7" s="74"/>
      <c r="I7" s="78"/>
      <c r="J7" s="88"/>
    </row>
    <row r="8" spans="1:15" ht="18" customHeight="1" thickBot="1" x14ac:dyDescent="0.25">
      <c r="A8" s="20" t="s">
        <v>32</v>
      </c>
      <c r="B8" s="18" t="s">
        <v>51</v>
      </c>
      <c r="C8" s="19" t="s">
        <v>50</v>
      </c>
      <c r="D8" s="18" t="s">
        <v>49</v>
      </c>
      <c r="E8" s="91"/>
      <c r="F8" s="93"/>
      <c r="G8" s="17"/>
      <c r="H8" s="74"/>
      <c r="I8" s="78"/>
      <c r="J8" s="88"/>
    </row>
    <row r="9" spans="1:15" ht="17.100000000000001" customHeight="1" x14ac:dyDescent="0.2">
      <c r="A9" s="51" t="str">
        <f>+'[1]19_20'!B38</f>
        <v>Warrior Platinum</v>
      </c>
      <c r="B9" s="16">
        <f>+'[1]19_20'!C31+'[1]19_20'!E31</f>
        <v>2001</v>
      </c>
      <c r="C9" s="16">
        <f>+'[1]19_20'!G31+'[1]19_20'!K31+'[1]19_20'!M31</f>
        <v>8409.4400000000023</v>
      </c>
      <c r="D9" s="16">
        <f>+'[1]19_20'!I31</f>
        <v>180</v>
      </c>
      <c r="E9" s="16">
        <f>+'[1]19_20'!I38</f>
        <v>3800</v>
      </c>
      <c r="F9" s="15">
        <f>SUM(B9:E9)</f>
        <v>14390.440000000002</v>
      </c>
      <c r="G9" s="9"/>
      <c r="H9" s="27">
        <f>+F9</f>
        <v>14390.440000000002</v>
      </c>
      <c r="I9" s="16">
        <f>(H9+10)/2</f>
        <v>7200.2200000000012</v>
      </c>
      <c r="J9" s="15">
        <f>(H9+110)/12</f>
        <v>1208.3700000000001</v>
      </c>
      <c r="K9" s="2">
        <v>4736.463370786516</v>
      </c>
      <c r="M9" s="25">
        <f>+H9-F9</f>
        <v>0</v>
      </c>
      <c r="N9" s="13">
        <f>+I9-F9</f>
        <v>-7190.2200000000012</v>
      </c>
      <c r="O9" s="24">
        <f>+J9-F9</f>
        <v>-13182.070000000002</v>
      </c>
    </row>
    <row r="10" spans="1:15" ht="17.100000000000001" customHeight="1" thickBot="1" x14ac:dyDescent="0.25">
      <c r="A10" s="50" t="str">
        <f>+'[1]19_20'!B39</f>
        <v>Warrior Gold</v>
      </c>
      <c r="B10" s="49">
        <f>+B9</f>
        <v>2001</v>
      </c>
      <c r="C10" s="49">
        <f>+C9</f>
        <v>8409.4400000000023</v>
      </c>
      <c r="D10" s="46">
        <f>+D9</f>
        <v>180</v>
      </c>
      <c r="E10" s="46">
        <f>+'[1]19_20'!I39</f>
        <v>3400</v>
      </c>
      <c r="F10" s="48">
        <f>SUM(B10:E10)</f>
        <v>13990.440000000002</v>
      </c>
      <c r="G10" s="9"/>
      <c r="H10" s="47">
        <f>+F10</f>
        <v>13990.440000000002</v>
      </c>
      <c r="I10" s="46">
        <f>(H10+10)/2</f>
        <v>7000.2200000000012</v>
      </c>
      <c r="J10" s="45">
        <f>(H10+110)/12</f>
        <v>1175.0366666666669</v>
      </c>
      <c r="K10" s="2">
        <v>4829.3633707865165</v>
      </c>
      <c r="M10" s="25">
        <f>+H10-F10</f>
        <v>0</v>
      </c>
      <c r="N10" s="13">
        <f>+I10-F10</f>
        <v>-6990.2200000000012</v>
      </c>
      <c r="O10" s="24">
        <f>+J10-F10</f>
        <v>-12815.403333333335</v>
      </c>
    </row>
    <row r="11" spans="1:15" ht="16.5" customHeight="1" x14ac:dyDescent="0.2">
      <c r="A11" s="63" t="s">
        <v>48</v>
      </c>
      <c r="B11" s="63"/>
      <c r="C11" s="63"/>
      <c r="D11" s="63"/>
      <c r="E11" s="63"/>
      <c r="F11" s="63"/>
      <c r="G11" s="63"/>
      <c r="H11" s="63"/>
      <c r="I11" s="63"/>
      <c r="J11" s="63"/>
    </row>
    <row r="13" spans="1:15" ht="23.25" x14ac:dyDescent="0.35">
      <c r="A13" s="44" t="s">
        <v>47</v>
      </c>
    </row>
    <row r="14" spans="1:15" ht="18.75" hidden="1" customHeight="1" x14ac:dyDescent="0.25">
      <c r="A14" s="43" t="s">
        <v>46</v>
      </c>
      <c r="B14" s="70" t="e">
        <f>+#REF!</f>
        <v>#REF!</v>
      </c>
      <c r="C14" s="42"/>
      <c r="D14" s="42"/>
      <c r="E14" s="70" t="s">
        <v>45</v>
      </c>
      <c r="F14" s="79" t="e">
        <f>+#REF!</f>
        <v>#REF!</v>
      </c>
      <c r="H14" s="64" t="s">
        <v>44</v>
      </c>
      <c r="I14" s="66" t="s">
        <v>43</v>
      </c>
      <c r="J14" s="68" t="s">
        <v>42</v>
      </c>
    </row>
    <row r="15" spans="1:15" ht="16.5" hidden="1" customHeight="1" thickBot="1" x14ac:dyDescent="0.25">
      <c r="A15" s="41" t="s">
        <v>32</v>
      </c>
      <c r="B15" s="71"/>
      <c r="C15" s="40"/>
      <c r="D15" s="40"/>
      <c r="E15" s="71"/>
      <c r="F15" s="80"/>
      <c r="H15" s="65"/>
      <c r="I15" s="67"/>
      <c r="J15" s="69"/>
    </row>
    <row r="16" spans="1:15" hidden="1" x14ac:dyDescent="0.2">
      <c r="A16" s="36" t="e">
        <f>+#REF!</f>
        <v>#REF!</v>
      </c>
      <c r="B16" s="38">
        <f>+'[2]13-14  Rates '!C7</f>
        <v>7584.01</v>
      </c>
      <c r="C16" s="38"/>
      <c r="D16" s="38"/>
      <c r="E16" s="38">
        <f>+'[2]13-14  Rates '!G30</f>
        <v>1819.27</v>
      </c>
      <c r="F16" s="37">
        <f t="shared" ref="F16:F21" si="0">+B16+E16</f>
        <v>9403.2800000000007</v>
      </c>
      <c r="H16" s="39">
        <f t="shared" ref="H16:H21" si="1">+F16</f>
        <v>9403.2800000000007</v>
      </c>
      <c r="I16" s="38">
        <f t="shared" ref="I16:I21" si="2">+H16+10</f>
        <v>9413.2800000000007</v>
      </c>
      <c r="J16" s="37">
        <f t="shared" ref="J16:J21" si="3">+H16+90</f>
        <v>9493.2800000000007</v>
      </c>
      <c r="K16" s="2">
        <v>4179.0533707865161</v>
      </c>
      <c r="M16" s="25">
        <f t="shared" ref="M16:M21" si="4">+H16-F16</f>
        <v>0</v>
      </c>
      <c r="N16" s="13">
        <f t="shared" ref="N16:N21" si="5">+I16-F16</f>
        <v>10</v>
      </c>
      <c r="O16" s="24">
        <f t="shared" ref="O16:O21" si="6">+J16-F16</f>
        <v>90</v>
      </c>
    </row>
    <row r="17" spans="1:15" hidden="1" x14ac:dyDescent="0.2">
      <c r="A17" s="36" t="e">
        <f>+#REF!</f>
        <v>#REF!</v>
      </c>
      <c r="B17" s="34">
        <f>+B16</f>
        <v>7584.01</v>
      </c>
      <c r="C17" s="34"/>
      <c r="D17" s="34"/>
      <c r="E17" s="34">
        <f>+'[2]13-14  Rates '!G31</f>
        <v>1977.19</v>
      </c>
      <c r="F17" s="33">
        <f t="shared" si="0"/>
        <v>9561.2000000000007</v>
      </c>
      <c r="H17" s="35">
        <f t="shared" si="1"/>
        <v>9561.2000000000007</v>
      </c>
      <c r="I17" s="34">
        <f t="shared" si="2"/>
        <v>9571.2000000000007</v>
      </c>
      <c r="J17" s="33">
        <f t="shared" si="3"/>
        <v>9651.2000000000007</v>
      </c>
      <c r="K17" s="2">
        <v>4248.9533707865166</v>
      </c>
      <c r="M17" s="25">
        <f t="shared" si="4"/>
        <v>0</v>
      </c>
      <c r="N17" s="13">
        <f t="shared" si="5"/>
        <v>10</v>
      </c>
      <c r="O17" s="24">
        <f t="shared" si="6"/>
        <v>90</v>
      </c>
    </row>
    <row r="18" spans="1:15" hidden="1" x14ac:dyDescent="0.2">
      <c r="A18" s="36" t="e">
        <f>+#REF!</f>
        <v>#REF!</v>
      </c>
      <c r="B18" s="34">
        <f>+B16</f>
        <v>7584.01</v>
      </c>
      <c r="C18" s="34"/>
      <c r="D18" s="34"/>
      <c r="E18" s="34">
        <f>+'[2]13-14  Rates '!G32</f>
        <v>2134.59</v>
      </c>
      <c r="F18" s="33">
        <f t="shared" si="0"/>
        <v>9718.6</v>
      </c>
      <c r="G18" s="9"/>
      <c r="H18" s="35">
        <f t="shared" si="1"/>
        <v>9718.6</v>
      </c>
      <c r="I18" s="34">
        <f t="shared" si="2"/>
        <v>9728.6</v>
      </c>
      <c r="J18" s="33">
        <f t="shared" si="3"/>
        <v>9808.6</v>
      </c>
      <c r="K18" s="2">
        <v>4318.4033707865165</v>
      </c>
      <c r="M18" s="25">
        <f t="shared" si="4"/>
        <v>0</v>
      </c>
      <c r="N18" s="13">
        <f t="shared" si="5"/>
        <v>10</v>
      </c>
      <c r="O18" s="24">
        <f t="shared" si="6"/>
        <v>90</v>
      </c>
    </row>
    <row r="19" spans="1:15" hidden="1" x14ac:dyDescent="0.2">
      <c r="A19" s="36" t="e">
        <f>+#REF!</f>
        <v>#REF!</v>
      </c>
      <c r="B19" s="34">
        <f>+B16</f>
        <v>7584.01</v>
      </c>
      <c r="C19" s="34"/>
      <c r="D19" s="34"/>
      <c r="E19" s="34">
        <f>+'[2]13-14  Rates '!G33</f>
        <v>850.37</v>
      </c>
      <c r="F19" s="33">
        <f t="shared" si="0"/>
        <v>8434.380000000001</v>
      </c>
      <c r="G19" s="9"/>
      <c r="H19" s="35">
        <f t="shared" si="1"/>
        <v>8434.380000000001</v>
      </c>
      <c r="I19" s="34">
        <f t="shared" si="2"/>
        <v>8444.380000000001</v>
      </c>
      <c r="J19" s="33">
        <f t="shared" si="3"/>
        <v>8524.380000000001</v>
      </c>
      <c r="K19" s="2">
        <v>3760.9933707865162</v>
      </c>
      <c r="M19" s="25">
        <f t="shared" si="4"/>
        <v>0</v>
      </c>
      <c r="N19" s="13">
        <f t="shared" si="5"/>
        <v>10</v>
      </c>
      <c r="O19" s="24">
        <f t="shared" si="6"/>
        <v>90</v>
      </c>
    </row>
    <row r="20" spans="1:15" hidden="1" x14ac:dyDescent="0.2">
      <c r="A20" s="36" t="e">
        <f>+#REF!</f>
        <v>#REF!</v>
      </c>
      <c r="B20" s="34">
        <f>+B16</f>
        <v>7584.01</v>
      </c>
      <c r="C20" s="34"/>
      <c r="D20" s="34"/>
      <c r="E20" s="34">
        <f>+'[2]13-14  Rates '!G34</f>
        <v>1062.96</v>
      </c>
      <c r="F20" s="33">
        <f t="shared" si="0"/>
        <v>8646.9700000000012</v>
      </c>
      <c r="G20" s="9"/>
      <c r="H20" s="35">
        <f t="shared" si="1"/>
        <v>8646.9700000000012</v>
      </c>
      <c r="I20" s="34">
        <f t="shared" si="2"/>
        <v>8656.9700000000012</v>
      </c>
      <c r="J20" s="33">
        <f t="shared" si="3"/>
        <v>8736.9700000000012</v>
      </c>
      <c r="K20" s="2">
        <v>3853.8933707865162</v>
      </c>
      <c r="M20" s="25">
        <f t="shared" si="4"/>
        <v>0</v>
      </c>
      <c r="N20" s="13">
        <f t="shared" si="5"/>
        <v>10</v>
      </c>
      <c r="O20" s="24">
        <f t="shared" si="6"/>
        <v>90</v>
      </c>
    </row>
    <row r="21" spans="1:15" hidden="1" x14ac:dyDescent="0.2">
      <c r="A21" s="32" t="e">
        <f>+#REF!</f>
        <v>#REF!</v>
      </c>
      <c r="B21" s="30">
        <f>+B16</f>
        <v>7584.01</v>
      </c>
      <c r="C21" s="30"/>
      <c r="D21" s="30"/>
      <c r="E21" s="30">
        <f>+'[2]13-14  Rates '!G35</f>
        <v>1328.7</v>
      </c>
      <c r="F21" s="29">
        <f t="shared" si="0"/>
        <v>8912.7100000000009</v>
      </c>
      <c r="G21" s="9"/>
      <c r="H21" s="31">
        <f t="shared" si="1"/>
        <v>8912.7100000000009</v>
      </c>
      <c r="I21" s="30">
        <f t="shared" si="2"/>
        <v>8922.7100000000009</v>
      </c>
      <c r="J21" s="29">
        <f t="shared" si="3"/>
        <v>9002.7100000000009</v>
      </c>
      <c r="K21" s="2">
        <v>3970.0233707865164</v>
      </c>
      <c r="M21" s="25">
        <f t="shared" si="4"/>
        <v>0</v>
      </c>
      <c r="N21" s="13">
        <f t="shared" si="5"/>
        <v>10</v>
      </c>
      <c r="O21" s="24">
        <f t="shared" si="6"/>
        <v>90</v>
      </c>
    </row>
    <row r="22" spans="1:15" ht="18.75" hidden="1" customHeight="1" x14ac:dyDescent="0.2">
      <c r="A22" s="89" t="s">
        <v>41</v>
      </c>
      <c r="B22" s="89"/>
      <c r="C22" s="89"/>
      <c r="D22" s="89"/>
      <c r="E22" s="89"/>
      <c r="F22" s="89"/>
      <c r="G22" s="89"/>
      <c r="H22" s="89"/>
      <c r="I22" s="89"/>
      <c r="J22" s="89"/>
      <c r="K22" s="2"/>
      <c r="M22" s="28"/>
      <c r="N22" s="28"/>
      <c r="O22" s="28"/>
    </row>
    <row r="23" spans="1:15" ht="18.75" hidden="1" customHeight="1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2"/>
      <c r="M23" s="28"/>
      <c r="N23" s="28"/>
      <c r="O23" s="28"/>
    </row>
    <row r="24" spans="1:15" hidden="1" x14ac:dyDescent="0.2">
      <c r="A24" s="10" t="s">
        <v>31</v>
      </c>
    </row>
    <row r="25" spans="1:15" ht="15" thickBot="1" x14ac:dyDescent="0.25">
      <c r="A25" s="10"/>
      <c r="G25" s="9"/>
    </row>
    <row r="26" spans="1:15" ht="48" customHeight="1" x14ac:dyDescent="0.25">
      <c r="A26" s="23" t="s">
        <v>40</v>
      </c>
      <c r="B26" s="22" t="str">
        <f>+B6</f>
        <v>Summer &amp; Transition Night</v>
      </c>
      <c r="C26" s="22" t="str">
        <f>+C6</f>
        <v>Fall, Intersession &amp; Spring</v>
      </c>
      <c r="D26" s="22" t="s">
        <v>36</v>
      </c>
      <c r="E26" s="72" t="s">
        <v>35</v>
      </c>
      <c r="F26" s="76" t="s">
        <v>34</v>
      </c>
      <c r="G26" s="21"/>
      <c r="H26" s="60" t="s">
        <v>60</v>
      </c>
      <c r="I26" s="72" t="s">
        <v>39</v>
      </c>
      <c r="J26" s="76" t="s">
        <v>33</v>
      </c>
    </row>
    <row r="27" spans="1:15" ht="21" customHeight="1" thickBot="1" x14ac:dyDescent="0.25">
      <c r="A27" s="20" t="s">
        <v>32</v>
      </c>
      <c r="B27" s="18" t="s">
        <v>38</v>
      </c>
      <c r="C27" s="19" t="str">
        <f>+C8</f>
        <v>8/18-5/25</v>
      </c>
      <c r="D27" s="18" t="str">
        <f>D8</f>
        <v>12/20-12/31</v>
      </c>
      <c r="E27" s="73"/>
      <c r="F27" s="77"/>
      <c r="G27" s="17"/>
      <c r="H27" s="74"/>
      <c r="I27" s="75"/>
      <c r="J27" s="87"/>
    </row>
    <row r="28" spans="1:15" x14ac:dyDescent="0.2">
      <c r="A28" s="14" t="str">
        <f>+A9</f>
        <v>Warrior Platinum</v>
      </c>
      <c r="B28" s="16">
        <f>+'[1]19_20'!C24+'[1]19_20'!E24</f>
        <v>2184</v>
      </c>
      <c r="C28" s="13">
        <f>+'[1]19_20'!G24+'[1]19_20'!K24+'[1]19_20'!M24</f>
        <v>8678</v>
      </c>
      <c r="D28" s="16">
        <f>+'[1]19_20'!I24</f>
        <v>180</v>
      </c>
      <c r="E28" s="16">
        <f>+E9</f>
        <v>3800</v>
      </c>
      <c r="F28" s="15">
        <f>SUM(B28:E28)</f>
        <v>14842</v>
      </c>
      <c r="G28" s="9"/>
      <c r="H28" s="27">
        <f>+F28</f>
        <v>14842</v>
      </c>
      <c r="I28" s="16">
        <f>(H28+10)/2</f>
        <v>7426</v>
      </c>
      <c r="J28" s="15">
        <f>(F28+110)/12</f>
        <v>1246</v>
      </c>
      <c r="K28" s="2">
        <v>4320.1025842696627</v>
      </c>
      <c r="M28" s="25">
        <f>+H28-F28</f>
        <v>0</v>
      </c>
      <c r="N28" s="13">
        <f>+I28-F28</f>
        <v>-7416</v>
      </c>
      <c r="O28" s="24">
        <f>+J28-F28</f>
        <v>-13596</v>
      </c>
    </row>
    <row r="29" spans="1:15" x14ac:dyDescent="0.2">
      <c r="A29" s="14" t="str">
        <f>+A10</f>
        <v>Warrior Gold</v>
      </c>
      <c r="B29" s="12">
        <f t="shared" ref="B29:D32" si="7">+B28</f>
        <v>2184</v>
      </c>
      <c r="C29" s="13">
        <f t="shared" si="7"/>
        <v>8678</v>
      </c>
      <c r="D29" s="12">
        <f t="shared" si="7"/>
        <v>180</v>
      </c>
      <c r="E29" s="12">
        <f>+E10</f>
        <v>3400</v>
      </c>
      <c r="F29" s="11">
        <f>SUM(B29:E29)</f>
        <v>14442</v>
      </c>
      <c r="G29" s="9"/>
      <c r="H29" s="26">
        <f>+F29</f>
        <v>14442</v>
      </c>
      <c r="I29" s="12">
        <f>(H29+10)/2</f>
        <v>7226</v>
      </c>
      <c r="J29" s="11">
        <f>(F29+110)/12</f>
        <v>1212.6666666666667</v>
      </c>
      <c r="K29" s="2">
        <v>4390.0025842696632</v>
      </c>
      <c r="M29" s="25">
        <f>+H29-F29</f>
        <v>0</v>
      </c>
      <c r="N29" s="13">
        <f>+I29-F29</f>
        <v>-7216</v>
      </c>
      <c r="O29" s="24">
        <f>+J29-F29</f>
        <v>-13229.333333333334</v>
      </c>
    </row>
    <row r="30" spans="1:15" x14ac:dyDescent="0.2">
      <c r="A30" s="14" t="str">
        <f>+'[1]19_20'!B43</f>
        <v>Warrior Silver</v>
      </c>
      <c r="B30" s="12">
        <f t="shared" si="7"/>
        <v>2184</v>
      </c>
      <c r="C30" s="13">
        <f t="shared" si="7"/>
        <v>8678</v>
      </c>
      <c r="D30" s="12">
        <f t="shared" si="7"/>
        <v>180</v>
      </c>
      <c r="E30" s="12">
        <f>+'[1]19_20'!I43</f>
        <v>2500</v>
      </c>
      <c r="F30" s="11">
        <f>SUM(B30:E30)</f>
        <v>13542</v>
      </c>
      <c r="G30" s="9"/>
      <c r="H30" s="26">
        <f>+F30</f>
        <v>13542</v>
      </c>
      <c r="I30" s="12">
        <f>(H30+10)/2</f>
        <v>6776</v>
      </c>
      <c r="J30" s="11">
        <f>(F30+110)/12</f>
        <v>1137.6666666666667</v>
      </c>
      <c r="K30" s="2">
        <v>4459.4525842696621</v>
      </c>
      <c r="M30" s="25">
        <f>+H30-F30</f>
        <v>0</v>
      </c>
      <c r="N30" s="13">
        <f>+I30-F30</f>
        <v>-6766</v>
      </c>
      <c r="O30" s="24">
        <f>+J30-F30</f>
        <v>-12404.333333333334</v>
      </c>
    </row>
    <row r="31" spans="1:15" x14ac:dyDescent="0.2">
      <c r="A31" s="14" t="str">
        <f>+'[1]19_20'!B44</f>
        <v>Warror Bronze</v>
      </c>
      <c r="B31" s="12">
        <f t="shared" si="7"/>
        <v>2184</v>
      </c>
      <c r="C31" s="13">
        <f t="shared" si="7"/>
        <v>8678</v>
      </c>
      <c r="D31" s="12">
        <f t="shared" si="7"/>
        <v>180</v>
      </c>
      <c r="E31" s="12">
        <f>+'[1]19_20'!I44</f>
        <v>2100</v>
      </c>
      <c r="F31" s="11">
        <f>SUM(B31:E31)</f>
        <v>13142</v>
      </c>
      <c r="G31" s="9"/>
      <c r="H31" s="26">
        <f>+F31</f>
        <v>13142</v>
      </c>
      <c r="I31" s="12">
        <f>(H31+10)/2</f>
        <v>6576</v>
      </c>
      <c r="J31" s="11">
        <f>(F31+110)/12</f>
        <v>1104.3333333333333</v>
      </c>
      <c r="K31" s="2">
        <v>3902.0425842696623</v>
      </c>
      <c r="M31" s="25">
        <f>+H31-F31</f>
        <v>0</v>
      </c>
      <c r="N31" s="13">
        <f>+I31-F31</f>
        <v>-6566</v>
      </c>
      <c r="O31" s="24">
        <f>+J31-F31</f>
        <v>-12037.666666666666</v>
      </c>
    </row>
    <row r="32" spans="1:15" x14ac:dyDescent="0.2">
      <c r="A32" s="14" t="str">
        <f>+'[1]19_20'!B45</f>
        <v>Warrior Snack</v>
      </c>
      <c r="B32" s="12">
        <f t="shared" si="7"/>
        <v>2184</v>
      </c>
      <c r="C32" s="13">
        <f t="shared" si="7"/>
        <v>8678</v>
      </c>
      <c r="D32" s="12">
        <f t="shared" si="7"/>
        <v>180</v>
      </c>
      <c r="E32" s="12">
        <f>+'[1]19_20'!I45</f>
        <v>1300</v>
      </c>
      <c r="F32" s="11">
        <f>SUM(B32:E32)</f>
        <v>12342</v>
      </c>
      <c r="G32" s="9"/>
      <c r="H32" s="26">
        <f>+F32</f>
        <v>12342</v>
      </c>
      <c r="I32" s="12">
        <f>(H32+10)/2</f>
        <v>6176</v>
      </c>
      <c r="J32" s="11">
        <f>(F32+110)/12</f>
        <v>1037.6666666666667</v>
      </c>
      <c r="K32" s="2">
        <v>3994.9425842696623</v>
      </c>
      <c r="M32" s="25">
        <f>+H32-F32</f>
        <v>0</v>
      </c>
      <c r="N32" s="13">
        <f>+I32-F32</f>
        <v>-6166</v>
      </c>
      <c r="O32" s="24">
        <f>+J32-F32</f>
        <v>-11304.333333333334</v>
      </c>
    </row>
    <row r="33" spans="1:10" x14ac:dyDescent="0.2">
      <c r="A33" s="10" t="s">
        <v>31</v>
      </c>
      <c r="G33" s="9"/>
    </row>
    <row r="34" spans="1:10" ht="15" thickBot="1" x14ac:dyDescent="0.25">
      <c r="G34" s="9"/>
    </row>
    <row r="35" spans="1:10" ht="43.5" customHeight="1" x14ac:dyDescent="0.25">
      <c r="A35" s="23" t="s">
        <v>37</v>
      </c>
      <c r="B35" s="22" t="str">
        <f>+B26</f>
        <v>Summer &amp; Transition Night</v>
      </c>
      <c r="C35" s="22" t="str">
        <f>+C26</f>
        <v>Fall, Intersession &amp; Spring</v>
      </c>
      <c r="D35" s="22" t="s">
        <v>36</v>
      </c>
      <c r="E35" s="72" t="s">
        <v>35</v>
      </c>
      <c r="F35" s="76" t="s">
        <v>34</v>
      </c>
      <c r="G35" s="21"/>
      <c r="H35" s="60" t="str">
        <f>H6</f>
        <v>One Payment Due May 2nd</v>
      </c>
      <c r="I35" s="56" t="str">
        <f>I6</f>
        <v>Two Payments Due May 2nd &amp; January 1st</v>
      </c>
      <c r="J35" s="58" t="s">
        <v>33</v>
      </c>
    </row>
    <row r="36" spans="1:10" ht="27.75" customHeight="1" thickBot="1" x14ac:dyDescent="0.25">
      <c r="A36" s="20" t="s">
        <v>32</v>
      </c>
      <c r="B36" s="18" t="str">
        <f>+B8</f>
        <v>6/1-8/17</v>
      </c>
      <c r="C36" s="19" t="str">
        <f>C8</f>
        <v>8/18-5/25</v>
      </c>
      <c r="D36" s="18" t="str">
        <f>D8</f>
        <v>12/20-12/31</v>
      </c>
      <c r="E36" s="73"/>
      <c r="F36" s="77"/>
      <c r="G36" s="17"/>
      <c r="H36" s="61"/>
      <c r="I36" s="57"/>
      <c r="J36" s="59"/>
    </row>
    <row r="37" spans="1:10" x14ac:dyDescent="0.2">
      <c r="A37" s="14" t="str">
        <f>+A28</f>
        <v>Warrior Platinum</v>
      </c>
      <c r="B37" s="16">
        <f>+'[1]19_20'!C32+'[1]19_20'!E32</f>
        <v>2009</v>
      </c>
      <c r="C37" s="13">
        <f>+'[1]19_20'!G32+'[1]19_20'!K32+'[1]19_20'!M32</f>
        <v>8678</v>
      </c>
      <c r="D37" s="16">
        <f>+'[1]19_20'!I32</f>
        <v>180</v>
      </c>
      <c r="E37" s="16">
        <f>+E28</f>
        <v>3800</v>
      </c>
      <c r="F37" s="15">
        <f>SUM(B37:E37)</f>
        <v>14667</v>
      </c>
      <c r="G37" s="9"/>
      <c r="H37" s="15">
        <f>+F37</f>
        <v>14667</v>
      </c>
      <c r="I37" s="15">
        <f>(H37+10)/2</f>
        <v>7338.5</v>
      </c>
      <c r="J37" s="15">
        <f>(F37+110)/12</f>
        <v>1231.4166666666667</v>
      </c>
    </row>
    <row r="38" spans="1:10" x14ac:dyDescent="0.2">
      <c r="A38" s="14" t="str">
        <f>+A29</f>
        <v>Warrior Gold</v>
      </c>
      <c r="B38" s="12">
        <f t="shared" ref="B38:D41" si="8">+B37</f>
        <v>2009</v>
      </c>
      <c r="C38" s="13">
        <f t="shared" si="8"/>
        <v>8678</v>
      </c>
      <c r="D38" s="12">
        <f t="shared" si="8"/>
        <v>180</v>
      </c>
      <c r="E38" s="12">
        <f>+E29</f>
        <v>3400</v>
      </c>
      <c r="F38" s="11">
        <f>SUM(B38:E38)</f>
        <v>14267</v>
      </c>
      <c r="G38" s="9"/>
      <c r="H38" s="11">
        <f>+F38</f>
        <v>14267</v>
      </c>
      <c r="I38" s="11">
        <f>(H38+10)/2</f>
        <v>7138.5</v>
      </c>
      <c r="J38" s="11">
        <f>(F38+110)/12</f>
        <v>1198.0833333333333</v>
      </c>
    </row>
    <row r="39" spans="1:10" x14ac:dyDescent="0.2">
      <c r="A39" s="14" t="str">
        <f>+A30</f>
        <v>Warrior Silver</v>
      </c>
      <c r="B39" s="12">
        <f t="shared" si="8"/>
        <v>2009</v>
      </c>
      <c r="C39" s="13">
        <f t="shared" si="8"/>
        <v>8678</v>
      </c>
      <c r="D39" s="12">
        <f t="shared" si="8"/>
        <v>180</v>
      </c>
      <c r="E39" s="12">
        <f>+E30</f>
        <v>2500</v>
      </c>
      <c r="F39" s="11">
        <f>SUM(B39:E39)</f>
        <v>13367</v>
      </c>
      <c r="G39" s="9"/>
      <c r="H39" s="11">
        <f>+F39</f>
        <v>13367</v>
      </c>
      <c r="I39" s="11">
        <f>(H39+10)/2</f>
        <v>6688.5</v>
      </c>
      <c r="J39" s="11">
        <f>(F39+110)/12</f>
        <v>1123.0833333333333</v>
      </c>
    </row>
    <row r="40" spans="1:10" x14ac:dyDescent="0.2">
      <c r="A40" s="14" t="str">
        <f>+A31</f>
        <v>Warror Bronze</v>
      </c>
      <c r="B40" s="12">
        <f t="shared" si="8"/>
        <v>2009</v>
      </c>
      <c r="C40" s="13">
        <f t="shared" si="8"/>
        <v>8678</v>
      </c>
      <c r="D40" s="12">
        <f t="shared" si="8"/>
        <v>180</v>
      </c>
      <c r="E40" s="12">
        <f>+E31</f>
        <v>2100</v>
      </c>
      <c r="F40" s="11">
        <f>SUM(B40:E40)</f>
        <v>12967</v>
      </c>
      <c r="G40" s="9"/>
      <c r="H40" s="11">
        <f>+F40</f>
        <v>12967</v>
      </c>
      <c r="I40" s="11">
        <f>(H40+10)/2</f>
        <v>6488.5</v>
      </c>
      <c r="J40" s="11">
        <f>(F40+110)/12</f>
        <v>1089.75</v>
      </c>
    </row>
    <row r="41" spans="1:10" x14ac:dyDescent="0.2">
      <c r="A41" s="14" t="str">
        <f>+A32</f>
        <v>Warrior Snack</v>
      </c>
      <c r="B41" s="12">
        <f t="shared" si="8"/>
        <v>2009</v>
      </c>
      <c r="C41" s="13">
        <f t="shared" si="8"/>
        <v>8678</v>
      </c>
      <c r="D41" s="12">
        <f t="shared" si="8"/>
        <v>180</v>
      </c>
      <c r="E41" s="12">
        <f>+E32</f>
        <v>1300</v>
      </c>
      <c r="F41" s="11">
        <f>SUM(B41:E41)</f>
        <v>12167</v>
      </c>
      <c r="G41" s="9"/>
      <c r="H41" s="11">
        <f>+F41</f>
        <v>12167</v>
      </c>
      <c r="I41" s="11">
        <f>(H41+10)/2</f>
        <v>6088.5</v>
      </c>
      <c r="J41" s="11">
        <f>(F41+110)/12</f>
        <v>1023.0833333333334</v>
      </c>
    </row>
    <row r="42" spans="1:10" x14ac:dyDescent="0.2">
      <c r="A42" s="10" t="s">
        <v>31</v>
      </c>
      <c r="G42" s="9"/>
    </row>
    <row r="44" spans="1:10" ht="15" thickBot="1" x14ac:dyDescent="0.25"/>
    <row r="45" spans="1:10" x14ac:dyDescent="0.2">
      <c r="A45" s="8" t="s">
        <v>30</v>
      </c>
    </row>
    <row r="46" spans="1:10" x14ac:dyDescent="0.2">
      <c r="A46" s="7" t="s">
        <v>29</v>
      </c>
    </row>
    <row r="47" spans="1:10" x14ac:dyDescent="0.2">
      <c r="A47" s="7" t="s">
        <v>28</v>
      </c>
    </row>
    <row r="48" spans="1:10" ht="15" thickBot="1" x14ac:dyDescent="0.25">
      <c r="A48" s="6" t="s">
        <v>27</v>
      </c>
    </row>
    <row r="50" spans="1:2" ht="18.75" x14ac:dyDescent="0.3">
      <c r="A50" s="62" t="s">
        <v>26</v>
      </c>
      <c r="B50" s="62"/>
    </row>
    <row r="51" spans="1:2" ht="15" x14ac:dyDescent="0.25">
      <c r="A51" s="5" t="s">
        <v>25</v>
      </c>
      <c r="B51" s="5" t="s">
        <v>24</v>
      </c>
    </row>
    <row r="52" spans="1:2" ht="15" x14ac:dyDescent="0.25">
      <c r="A52" s="3" t="s">
        <v>23</v>
      </c>
      <c r="B52" s="3" t="s">
        <v>22</v>
      </c>
    </row>
    <row r="53" spans="1:2" ht="15" x14ac:dyDescent="0.25">
      <c r="A53" s="3" t="s">
        <v>21</v>
      </c>
      <c r="B53" s="3" t="s">
        <v>20</v>
      </c>
    </row>
    <row r="54" spans="1:2" ht="15" x14ac:dyDescent="0.25">
      <c r="A54" s="3" t="s">
        <v>19</v>
      </c>
      <c r="B54" s="3" t="s">
        <v>18</v>
      </c>
    </row>
    <row r="55" spans="1:2" ht="15" x14ac:dyDescent="0.25">
      <c r="A55" s="3" t="s">
        <v>17</v>
      </c>
      <c r="B55" s="3" t="s">
        <v>16</v>
      </c>
    </row>
    <row r="56" spans="1:2" ht="15" x14ac:dyDescent="0.25">
      <c r="A56" s="3" t="s">
        <v>15</v>
      </c>
      <c r="B56" s="4" t="s">
        <v>14</v>
      </c>
    </row>
    <row r="57" spans="1:2" ht="15" x14ac:dyDescent="0.25">
      <c r="A57" s="3" t="s">
        <v>13</v>
      </c>
      <c r="B57" s="3" t="s">
        <v>12</v>
      </c>
    </row>
    <row r="58" spans="1:2" ht="15" x14ac:dyDescent="0.25">
      <c r="A58" s="3" t="s">
        <v>11</v>
      </c>
      <c r="B58" s="3" t="s">
        <v>10</v>
      </c>
    </row>
    <row r="59" spans="1:2" ht="15" x14ac:dyDescent="0.25">
      <c r="A59" s="3" t="s">
        <v>9</v>
      </c>
      <c r="B59" s="3" t="s">
        <v>8</v>
      </c>
    </row>
    <row r="60" spans="1:2" ht="15" x14ac:dyDescent="0.25">
      <c r="A60" s="3" t="s">
        <v>7</v>
      </c>
      <c r="B60" s="3" t="s">
        <v>6</v>
      </c>
    </row>
    <row r="61" spans="1:2" ht="15" x14ac:dyDescent="0.25">
      <c r="A61" s="3" t="s">
        <v>5</v>
      </c>
      <c r="B61" s="3" t="s">
        <v>4</v>
      </c>
    </row>
    <row r="62" spans="1:2" ht="15" x14ac:dyDescent="0.25">
      <c r="A62" s="3" t="s">
        <v>3</v>
      </c>
      <c r="B62" s="3" t="s">
        <v>2</v>
      </c>
    </row>
    <row r="63" spans="1:2" ht="15" x14ac:dyDescent="0.25">
      <c r="A63" s="3" t="s">
        <v>1</v>
      </c>
      <c r="B63" s="3" t="s">
        <v>0</v>
      </c>
    </row>
    <row r="1048480" spans="12:12" x14ac:dyDescent="0.2">
      <c r="L1048480" s="2"/>
    </row>
  </sheetData>
  <mergeCells count="29">
    <mergeCell ref="A1:J1"/>
    <mergeCell ref="A2:J2"/>
    <mergeCell ref="B6:B7"/>
    <mergeCell ref="D6:D7"/>
    <mergeCell ref="J26:J27"/>
    <mergeCell ref="J6:J8"/>
    <mergeCell ref="A22:J23"/>
    <mergeCell ref="E6:E8"/>
    <mergeCell ref="F6:F8"/>
    <mergeCell ref="H6:H8"/>
    <mergeCell ref="I6:I8"/>
    <mergeCell ref="C6:C7"/>
    <mergeCell ref="E14:E15"/>
    <mergeCell ref="F14:F15"/>
    <mergeCell ref="F26:F27"/>
    <mergeCell ref="E26:E27"/>
    <mergeCell ref="I35:I36"/>
    <mergeCell ref="J35:J36"/>
    <mergeCell ref="H35:H36"/>
    <mergeCell ref="A50:B50"/>
    <mergeCell ref="A11:J11"/>
    <mergeCell ref="H14:H15"/>
    <mergeCell ref="I14:I15"/>
    <mergeCell ref="J14:J15"/>
    <mergeCell ref="B14:B15"/>
    <mergeCell ref="E35:E36"/>
    <mergeCell ref="H26:H27"/>
    <mergeCell ref="I26:I27"/>
    <mergeCell ref="F35:F36"/>
  </mergeCells>
  <printOptions horizontalCentered="1"/>
  <pageMargins left="0.2" right="0.17" top="0.97" bottom="0.52" header="0.3" footer="0.3"/>
  <pageSetup scale="50" orientation="portrait" r:id="rId1"/>
  <headerFooter>
    <oddHeader>&amp;C&amp;"-,Bold"&amp;18California State University Stanislaus&amp;"-,Regular"&amp;11
&amp;14 20187-2018 Resident Payment Schedule
&amp;"-,Bold"YEAR ROUND: HOUSING  RENT AND MEAL PLAN CHARGES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 Payment Plans</vt:lpstr>
      <vt:lpstr>'YR Payment Plans'!Print_Area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Giannini</dc:creator>
  <cp:lastModifiedBy>Renee Giannini</cp:lastModifiedBy>
  <dcterms:created xsi:type="dcterms:W3CDTF">2019-03-23T13:08:32Z</dcterms:created>
  <dcterms:modified xsi:type="dcterms:W3CDTF">2019-03-23T13:10:32Z</dcterms:modified>
</cp:coreProperties>
</file>